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24226"/>
  <mc:AlternateContent xmlns:mc="http://schemas.openxmlformats.org/markup-compatibility/2006">
    <mc:Choice Requires="x15">
      <x15ac:absPath xmlns:x15ac="http://schemas.microsoft.com/office/spreadsheetml/2010/11/ac" url="\\storeeasy\userdir$\i.buteniene\Desktop\VVG\Projektas - Administravimas\Protokolai\20210503 Valdybos protokolas\"/>
    </mc:Choice>
  </mc:AlternateContent>
  <xr:revisionPtr revIDLastSave="0" documentId="13_ncr:1_{6BD7F66B-DB6F-4ED6-9033-36C04B7CBCAF}" xr6:coauthVersionLast="36" xr6:coauthVersionMax="36" xr10:uidLastSave="{00000000-0000-0000-0000-000000000000}"/>
  <bookViews>
    <workbookView xWindow="0" yWindow="0" windowWidth="28800" windowHeight="11625" xr2:uid="{00000000-000D-0000-FFFF-FFFF00000000}"/>
  </bookViews>
  <sheets>
    <sheet name="Lapas1" sheetId="1" r:id="rId1"/>
  </sheets>
  <definedNames>
    <definedName name="_xlnm.Print_Area" localSheetId="0">Lapas1!$A$1:$K$38</definedName>
    <definedName name="_xlnm.Print_Titles" localSheetId="0">Lapas1!$9:$11</definedName>
  </definedNames>
  <calcPr calcId="191029"/>
</workbook>
</file>

<file path=xl/calcChain.xml><?xml version="1.0" encoding="utf-8"?>
<calcChain xmlns="http://schemas.openxmlformats.org/spreadsheetml/2006/main">
  <c r="H36" i="1" l="1"/>
  <c r="G33" i="1"/>
  <c r="G35" i="1"/>
  <c r="G34" i="1"/>
  <c r="I34" i="1"/>
  <c r="I36" i="1"/>
  <c r="G36" i="1" l="1"/>
  <c r="I32" i="1"/>
  <c r="G32" i="1"/>
  <c r="I31" i="1"/>
  <c r="G31" i="1"/>
  <c r="I28" i="1" l="1"/>
  <c r="I30" i="1" l="1"/>
  <c r="G30" i="1"/>
  <c r="I22" i="1" l="1"/>
  <c r="G22" i="1" l="1"/>
  <c r="I23" i="1" l="1"/>
  <c r="I29" i="1"/>
  <c r="G29" i="1" s="1"/>
  <c r="G28" i="1" l="1"/>
  <c r="I27" i="1" l="1"/>
  <c r="H27" i="1"/>
  <c r="G27" i="1" s="1"/>
  <c r="I26" i="1" l="1"/>
  <c r="G26" i="1"/>
  <c r="I12" i="1" l="1"/>
  <c r="G25" i="1" l="1"/>
  <c r="I24" i="1" l="1"/>
  <c r="H24" i="1"/>
  <c r="G24" i="1" l="1"/>
  <c r="I18" i="1"/>
  <c r="I14" i="1"/>
  <c r="I13" i="1"/>
  <c r="I21" i="1" l="1"/>
  <c r="H21" i="1"/>
  <c r="H18" i="1"/>
  <c r="G18" i="1" s="1"/>
  <c r="I17" i="1"/>
  <c r="H17" i="1"/>
  <c r="I16" i="1"/>
  <c r="H16" i="1"/>
  <c r="G16" i="1" s="1"/>
  <c r="I15" i="1"/>
  <c r="H15" i="1"/>
  <c r="G21" i="1" l="1"/>
  <c r="G15" i="1"/>
  <c r="G17" i="1"/>
  <c r="H14" i="1"/>
  <c r="G14" i="1" s="1"/>
  <c r="G13" i="1"/>
  <c r="H12" i="1"/>
  <c r="G12" i="1" l="1"/>
  <c r="G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Snieguolė</author>
  </authors>
  <commentList>
    <comment ref="B13" authorId="0" shapeId="0" xr:uid="{00000000-0006-0000-0000-000001000000}">
      <text>
        <r>
          <rPr>
            <b/>
            <sz val="9"/>
            <color indexed="81"/>
            <rFont val="Tahoma"/>
            <family val="2"/>
            <charset val="186"/>
          </rPr>
          <t>Snieguolė:</t>
        </r>
        <r>
          <rPr>
            <sz val="9"/>
            <color indexed="81"/>
            <rFont val="Tahoma"/>
            <family val="2"/>
            <charset val="186"/>
          </rPr>
          <t xml:space="preserve">
kontaktinis asmuo - Nijolė Raudytė</t>
        </r>
      </text>
    </comment>
  </commentList>
</comments>
</file>

<file path=xl/sharedStrings.xml><?xml version="1.0" encoding="utf-8"?>
<sst xmlns="http://schemas.openxmlformats.org/spreadsheetml/2006/main" count="177" uniqueCount="151">
  <si>
    <t>Eil. Nr.</t>
  </si>
  <si>
    <t>Preliminari projekto tinkamų finansuoti išlaidų suma (eurais)</t>
  </si>
  <si>
    <t>Paraiškos finansuoti projektą pateikimo įgyvendinančiajai institucijai terminas</t>
  </si>
  <si>
    <t>Iš viso</t>
  </si>
  <si>
    <t>Projekto tikslas, uždaviniai, veiklos ir jų fiziniai įgyvendinimo rodikliai</t>
  </si>
  <si>
    <t>Projekto stebėsenos rodikliai ir jų reikšmės</t>
  </si>
  <si>
    <t>Pareiškėjo pavadinimas ir kontaktiniai duomenys</t>
  </si>
  <si>
    <t>Papildomi reikalavimai projektui</t>
  </si>
  <si>
    <t xml:space="preserve">Kiti projekto finansavimo šaltiniai </t>
  </si>
  <si>
    <t>(nurodomas sąrašo numeris)</t>
  </si>
  <si>
    <t>Projektui suplanuotos skirti paramos lėšos</t>
  </si>
  <si>
    <t xml:space="preserve"> Vietos plėtros projekto (toliau – projektas) preliminarus pavadinimas</t>
  </si>
  <si>
    <t xml:space="preserve"> VIETOS PLĖTROS PROJEKTŲ SĄRAŠAS</t>
  </si>
  <si>
    <t>(Vietos plėtros projektų sąrašo forma)</t>
  </si>
  <si>
    <t>Vietos plėtros strategijos (toliau - strategija) įgyvendinimo veiksmo, kuriam įgyvendinti skirtas projektas, numeris ir pavadinimas</t>
  </si>
  <si>
    <t>(miesto vietos veiklos grupės (toliau - VVG) pavadinimas)</t>
  </si>
  <si>
    <t>Vietos plėtros strategijų atrankos ir įgyvendinimo taisyklių 5 priedas</t>
  </si>
  <si>
    <t>Asociacija Klaipėdos miesto integruotų investicijų teritorijos vietos veiklos grupė</t>
  </si>
  <si>
    <t>Netaikoma</t>
  </si>
  <si>
    <t>2.</t>
  </si>
  <si>
    <t>Centralizuoto taško „Socialinių paslaugų infocentras“ kūrimas Klaipėdos mieste</t>
  </si>
  <si>
    <t>1.</t>
  </si>
  <si>
    <t>Novatoriškų psichosocialinių paslaugų plėtra teikimas krizę išgyvenantiems onkologiniams ligoniams ir artimiesiems</t>
  </si>
  <si>
    <r>
      <rPr>
        <b/>
        <sz val="10"/>
        <rFont val="Times New Roman"/>
        <family val="1"/>
        <charset val="186"/>
      </rPr>
      <t>Veiksmas 2.2.1.</t>
    </r>
    <r>
      <rPr>
        <sz val="10"/>
        <rFont val="Times New Roman"/>
        <family val="1"/>
        <charset val="186"/>
      </rPr>
      <t xml:space="preserve"> "Savigalbos grupių, psichosocialinių, sociokultūrinių bei krizių įveikimo paslaugų teikimas savanorystės pagrindais neįgaliesiems ir dėl ligos krizę patiriantiems asmenims ir jų artimiesiems"</t>
    </r>
  </si>
  <si>
    <t>3.</t>
  </si>
  <si>
    <r>
      <rPr>
        <b/>
        <sz val="10"/>
        <rFont val="Times New Roman"/>
        <family val="1"/>
        <charset val="186"/>
      </rPr>
      <t>Asociacija Klaipėdos miesto neįgaliųjų draugija</t>
    </r>
    <r>
      <rPr>
        <sz val="10"/>
        <rFont val="Times New Roman"/>
        <family val="1"/>
        <charset val="186"/>
      </rPr>
      <t>, el. paštas: klaipedosnd@gmail.com, tel. +370 46 493494, adresas: J. Zauerveino g. 12A, LT-92122 Klaipėda</t>
    </r>
  </si>
  <si>
    <t>Savanoriškos pagalbos ir kitų socialinių paslaugų teikimas socialinę atskirtį patiriantiems senyvo amžiaus asmenims, gyvenantiems tikslinėje teritorijoje</t>
  </si>
  <si>
    <r>
      <rPr>
        <u/>
        <sz val="10"/>
        <rFont val="Times New Roman"/>
        <family val="1"/>
        <charset val="186"/>
      </rPr>
      <t>PFSA produkto rodikliai:</t>
    </r>
    <r>
      <rPr>
        <sz val="10"/>
        <rFont val="Times New Roman"/>
        <family val="1"/>
        <charset val="186"/>
      </rPr>
      <t xml:space="preserve"> 1) BVIP projektų veiklų dalyviai - 144 asmenys. 1. Senyvo amžiaus socialinę atskirtį patiriantys asmenys - 120 asmenų, 2. Savanoriai - 24 asmenys. 2) Projektų, kuriuos visiškai arba iš dalies įgyvendino socialiniai partneriai ar NVO - 1. Socialinių partnerių organizacijose ar NVO savanoriaujantys dalyviai (vietinės bendruomenės nariai) praėjus 6 mėnesiams po dalyvavimo ESF veiklose" - 10 asmenų. </t>
    </r>
    <r>
      <rPr>
        <u/>
        <sz val="10"/>
        <rFont val="Times New Roman"/>
        <family val="1"/>
        <charset val="186"/>
      </rPr>
      <t>Rezultato rodikliai</t>
    </r>
    <r>
      <rPr>
        <sz val="10"/>
        <rFont val="Times New Roman"/>
        <family val="1"/>
        <charset val="186"/>
      </rPr>
      <t xml:space="preserve">: Darbingi asmenys (vietos bendruomenės nariai), kurių socialinė atskirtis sumažėjo dėl projekto veiklų dalyvių dalyvavimo ESF veiklose (praėjus 6 mėnesiams po projekto veiklų dalyvių dalyvavimo projektų veiklose) - 100 asmenų. Socialinių partnerių organizacijose ar NVO savanoriaujančių vietos gyventojų dalis, praėjus 6 mėnesiams po dalyvavimo ESF veiklose - 42,7 proc. Tikslinėje teritorijoje teikiamų naujų socialinių paslaugų skaičius - 2. </t>
    </r>
  </si>
  <si>
    <r>
      <rPr>
        <b/>
        <sz val="10"/>
        <rFont val="Times New Roman"/>
        <family val="1"/>
        <charset val="186"/>
      </rPr>
      <t>Veiksmas 2.3.1.</t>
    </r>
    <r>
      <rPr>
        <sz val="10"/>
        <rFont val="Times New Roman"/>
        <family val="1"/>
        <charset val="186"/>
      </rPr>
      <t xml:space="preserve"> "Savanoriškos pagalbos teikimas socialinę atskirtį patiriantiems senyvo amžiaus asmenims"</t>
    </r>
  </si>
  <si>
    <t xml:space="preserve">4. </t>
  </si>
  <si>
    <r>
      <rPr>
        <b/>
        <sz val="10"/>
        <rFont val="Times New Roman"/>
        <family val="1"/>
        <charset val="186"/>
      </rPr>
      <t>VšĮ "Paliatyvios pagalbos ir šeimos sveikatos centras"</t>
    </r>
    <r>
      <rPr>
        <sz val="10"/>
        <rFont val="Times New Roman"/>
        <family val="1"/>
        <charset val="186"/>
      </rPr>
      <t>, el.p. info@seimosmed.lt, tel. +370 46 493 370, adresas: Pievų Tako g. 38, Klaipėda</t>
    </r>
  </si>
  <si>
    <t xml:space="preserve">Socialinę atskirtį patiriančių gyventojų visavertiškas integravimas į visuomenės gyvenimą </t>
  </si>
  <si>
    <t>Savipagalbos grupių, sociakultūrinių, informavimo ir kitų paslaugų teikimas  tikslinėje teritorijoje gyvenantiems  neįgaliesiems ir jų šeimos nariams</t>
  </si>
  <si>
    <r>
      <rPr>
        <u/>
        <sz val="10"/>
        <rFont val="Times New Roman"/>
        <family val="1"/>
        <charset val="186"/>
      </rPr>
      <t>PFSA produkto rodikliai:</t>
    </r>
    <r>
      <rPr>
        <sz val="10"/>
        <rFont val="Times New Roman"/>
        <family val="1"/>
        <charset val="186"/>
      </rPr>
      <t xml:space="preserve"> BVIP projektų veiklų dalyviai (įskaitant visas tikslines grupes)  – 190 asm.: 1. Neįgalieji ir dėl ligos krizę patiriantys asmenys - 65; 2. Neįgaliųjų ir dėl ligos krizę patiriančių asmenų artimieji - 65; 3. Savanoriai - 60. </t>
    </r>
    <r>
      <rPr>
        <u/>
        <sz val="10"/>
        <rFont val="Times New Roman"/>
        <family val="1"/>
        <charset val="186"/>
      </rPr>
      <t>Rezultato rodikliai:</t>
    </r>
    <r>
      <rPr>
        <sz val="10"/>
        <rFont val="Times New Roman"/>
        <family val="1"/>
        <charset val="186"/>
      </rPr>
      <t xml:space="preserve"> 1) Darbingi asmenys (vietos bendruomenės nariai), kurių socialinė atskirtis sumažėjo dėl projekto veiklų dalyvių dalyvavimo ESF veiklose (praėjus 6 mėnesiams po projekto veiklų dalyvių dalyvavimo projektų veiklose) - 130 asm. 2) Socialinių partnerių organizacijose ar NVO savanoriaujančių vietos gyventojų dalis, praėjus 6 mėnesiams po dalyvavimo ESF veiklose - 60 proc. 3) Tikslinėje teritorijoje teikiamų naujų socialinių paslaugų skaičius - 2. Projektų, kuriuos visiškai arba iš daliesįgyvendino socialiniai partneriai ar NVO, skaičius - 1.</t>
    </r>
  </si>
  <si>
    <t>5.</t>
  </si>
  <si>
    <r>
      <rPr>
        <b/>
        <sz val="10"/>
        <rFont val="Times New Roman"/>
        <family val="1"/>
        <charset val="186"/>
      </rPr>
      <t>VšĮ „Kurianti partnerystė“</t>
    </r>
    <r>
      <rPr>
        <sz val="10"/>
        <rFont val="Times New Roman"/>
        <family val="1"/>
        <charset val="186"/>
      </rPr>
      <t>, el.p. kuriame@kuriantipartneryste.lt, tel. +370 659 19161, adresas: H. Manto g. 4 - 23, Klaipėdos m.</t>
    </r>
  </si>
  <si>
    <t>Sukurk ir įgyvendink: Klaipėdos kūrybiško verslo uostas</t>
  </si>
  <si>
    <t xml:space="preserve">6. </t>
  </si>
  <si>
    <r>
      <t>Asociacija „Mano miestas Klaipėda“</t>
    </r>
    <r>
      <rPr>
        <sz val="10"/>
        <rFont val="Times New Roman"/>
        <family val="1"/>
        <charset val="186"/>
      </rPr>
      <t>, el.p.  info@mmk.lt, tel. 8 698 20030, adresas: Turgaus g. 1, LT-91247, Klaipėda</t>
    </r>
  </si>
  <si>
    <t>Sėkmingo verslo startas</t>
  </si>
  <si>
    <r>
      <rPr>
        <u/>
        <sz val="10"/>
        <rFont val="Times New Roman"/>
        <family val="1"/>
        <charset val="186"/>
      </rPr>
      <t>PFSA produkto rodikliai:</t>
    </r>
    <r>
      <rPr>
        <sz val="10"/>
        <rFont val="Times New Roman"/>
        <family val="1"/>
        <charset val="186"/>
      </rPr>
      <t xml:space="preserve"> 1) BVIP projektų veiklų dalyviai (įskaitant visas tikslines grupes)  – 80 asm.;  2) Projektų, kuriuos visiškai arba iš dalies įgyvendino socialiniai partneriai ar NVO, skaičius - 1 vnt. </t>
    </r>
    <r>
      <rPr>
        <u/>
        <sz val="10"/>
        <rFont val="Times New Roman"/>
        <family val="1"/>
        <charset val="186"/>
      </rPr>
      <t>Rezultato rodikliai</t>
    </r>
    <r>
      <rPr>
        <sz val="10"/>
        <rFont val="Times New Roman"/>
        <family val="1"/>
        <charset val="186"/>
      </rPr>
      <t>: 1) Darbingi asmenys (vietos bendruomenės nariai), kurių socialinė atskirtis sumažėjo dėl projekto veiklų dalyvių dalyvavimo ESF veiklose (praėjus 6 mėnesiams po projekto veiklų dalyvių dalyvavimo projektų veiklose) - 10 proc. 2) Naujai įsikūrę verslo subjektai tikslinėje teritorijoje - 6 unikalūs verslai.</t>
    </r>
  </si>
  <si>
    <r>
      <rPr>
        <u/>
        <sz val="10"/>
        <rFont val="Times New Roman"/>
        <family val="1"/>
        <charset val="186"/>
      </rPr>
      <t>PFSA produkto rodikliai</t>
    </r>
    <r>
      <rPr>
        <sz val="10"/>
        <rFont val="Times New Roman"/>
        <family val="1"/>
        <charset val="186"/>
      </rPr>
      <t xml:space="preserve">: 1. BVIP projektų veiklų dalyviai (įskaitant visas tikslines grupes)  – 80 asm.;  2. Projektų, kuriuos visiškai arba iš dalies įgyvendino socialiniai partneriai ar NVO, skaičius - 1 vnt. </t>
    </r>
    <r>
      <rPr>
        <u/>
        <sz val="10"/>
        <rFont val="Times New Roman"/>
        <family val="1"/>
        <charset val="186"/>
      </rPr>
      <t>Rezultato rodikliai:</t>
    </r>
    <r>
      <rPr>
        <sz val="10"/>
        <rFont val="Times New Roman"/>
        <family val="1"/>
        <charset val="186"/>
      </rPr>
      <t xml:space="preserve"> 1. Darbingi asmenys (vietos bendruomenės nariai), kurių socialinė atskirtis sumažėjo dėl projekto veiklų dalyvių dalyvavimo ESF veiklose (praėjus 6 mėnesiams po projekto veiklų dalyvių dalyvavimo projektų veiklose) - 10 proc. 2. Naujai įsikūrę verslo subjektai tikslinėje teritorijoje - 6 unikalūs verslai.</t>
    </r>
  </si>
  <si>
    <r>
      <rPr>
        <b/>
        <sz val="10"/>
        <rFont val="Times New Roman"/>
        <family val="1"/>
        <charset val="186"/>
      </rPr>
      <t>Veiksmas 1.1.2</t>
    </r>
    <r>
      <rPr>
        <sz val="10"/>
        <rFont val="Times New Roman"/>
        <family val="1"/>
        <charset val="186"/>
      </rPr>
      <t>. "SVV kūrimosi tikslinėje teritorijoje skatinimas suteikiant mokymus, konsultacijas ir paramą verslo pradžiai (prioritetą teikiant verslams, pradedantiems veiklą teritorijose, atnaujinamose įgyvendinant Klaipėdos miesto integruotos teritorijos vystymo programą)"</t>
    </r>
  </si>
  <si>
    <r>
      <rPr>
        <b/>
        <sz val="10"/>
        <rFont val="Times New Roman"/>
        <family val="1"/>
        <charset val="186"/>
      </rPr>
      <t xml:space="preserve">Veiksmas 1.1.2. </t>
    </r>
    <r>
      <rPr>
        <sz val="10"/>
        <rFont val="Times New Roman"/>
        <family val="1"/>
        <charset val="186"/>
      </rPr>
      <t>"SVV kūrimosi tikslinėje teritorijoje skatinimas suteikiant mokymus, konsultacijas ir paramą verslo pradžiai (prioritetą teikiant verslams, pradedantiems veiklą teritorijose, atnaujinamose įgyvendinant Klaipėdos miesto integruotos teritorijos vystymo programą)"</t>
    </r>
  </si>
  <si>
    <r>
      <rPr>
        <u/>
        <sz val="10"/>
        <rFont val="Times New Roman"/>
        <family val="1"/>
        <charset val="186"/>
      </rPr>
      <t>PFSA produkto rodikliai:</t>
    </r>
    <r>
      <rPr>
        <sz val="10"/>
        <rFont val="Times New Roman"/>
        <family val="1"/>
        <charset val="186"/>
      </rPr>
      <t xml:space="preserve"> 1) BVIP projektų veiklų dalyviai - 144 asmenys (Senyvo amžiaus socialinę atskirtį patiriantys asmenys - 120, savanoriai - 24).  2) Projektų, kuriuos visiškai arba iš dalies įgyvendino socialiniai partneriai ar NVO - 1. Socialinių partnerių organizacijose ar NVO savanoriaujantys dalyviai (vietinės bendruomenės nariai) praėjus 6 mėnesiams po dalyvavimo ESF veiklose" - 10 asmenų. </t>
    </r>
    <r>
      <rPr>
        <u/>
        <sz val="10"/>
        <rFont val="Times New Roman"/>
        <family val="1"/>
        <charset val="186"/>
      </rPr>
      <t>Rezultato rodikliai:</t>
    </r>
    <r>
      <rPr>
        <sz val="10"/>
        <rFont val="Times New Roman"/>
        <family val="1"/>
        <charset val="186"/>
      </rPr>
      <t xml:space="preserve"> Darbingi asmenys (vietos bendruomenės nariai), kurių socialinė atskirtis sumažėjo dėl projekto veiklų dalyvių dalyvavimo ESF veiklose (praėjus 6 mėnesiams po projekto veiklų dalyvių dalyvavimo projektų veiklose) - 100 asmenų. Socialinių partnerių organizacijose ar NVO savanoriaujančių vietos gyventojų dalis, praėjus 6 mėnesiams po dalyvavimo ESF veiklose - 42,7 proc. Tikslinėje teritorijoje teikiamų naujų socialinių paslaugų skaičius - 2. </t>
    </r>
  </si>
  <si>
    <t>7.</t>
  </si>
  <si>
    <t>Gluosnių kūrybinės dirbtuvės</t>
  </si>
  <si>
    <r>
      <rPr>
        <u/>
        <sz val="10"/>
        <rFont val="Times New Roman"/>
        <family val="1"/>
        <charset val="186"/>
      </rPr>
      <t>2. Projekto uždavinys</t>
    </r>
    <r>
      <rPr>
        <sz val="10"/>
        <rFont val="Times New Roman"/>
        <family val="1"/>
        <charset val="186"/>
      </rPr>
      <t xml:space="preserve">. Teikti verslo pradmenų lavinimo ir konsultavimo paslaugas. </t>
    </r>
    <r>
      <rPr>
        <u/>
        <sz val="10"/>
        <rFont val="Times New Roman"/>
        <family val="1"/>
        <charset val="186"/>
      </rPr>
      <t>Veiklos ir jų fiziniai įgyvendinimo rodikliai</t>
    </r>
    <r>
      <rPr>
        <sz val="10"/>
        <rFont val="Times New Roman"/>
        <family val="1"/>
        <charset val="186"/>
      </rPr>
      <t>: 2.1. veikla.  Teikiamos verslumo įgūdžių lavinimo konsultacijosmokymai, rodikliai: dalyvių sk. - 48 (bedarbiai, norintys pradėti savo verslą; neaktyvūs darbo rinkoje gyventojai),
2.2. veikla.  Konsultacijos viešinimo klausimais, informacijos apie veiklas ir produktus viešinimas ir sklaida, rodikliai: dalyvių sk. 48 (bedarbiai, norintys pradėti savo verslą; neaktyvūs darbo rinkoje gyventojai)</t>
    </r>
  </si>
  <si>
    <r>
      <rPr>
        <u/>
        <sz val="10"/>
        <rFont val="Times New Roman"/>
        <family val="1"/>
        <charset val="186"/>
      </rPr>
      <t>3. Projekto uždavinys</t>
    </r>
    <r>
      <rPr>
        <sz val="10"/>
        <rFont val="Times New Roman"/>
        <family val="1"/>
        <charset val="186"/>
      </rPr>
      <t xml:space="preserve">. Skatinti tikslinės teritorijos bendruomenės kūrybinį, visuomeninį  aktyvumą, savanorystę organizuoti renginius, bendradarbiauti su verslo, NVO ir valstybinėm institucijom. </t>
    </r>
    <r>
      <rPr>
        <u/>
        <sz val="10"/>
        <rFont val="Times New Roman"/>
        <family val="1"/>
        <charset val="186"/>
      </rPr>
      <t>Veiklos ir jų fiziniai įgyvendinimo rodikliai</t>
    </r>
    <r>
      <rPr>
        <sz val="10"/>
        <rFont val="Times New Roman"/>
        <family val="1"/>
        <charset val="186"/>
      </rPr>
      <t>: 3.1. veikla.   Gluosnių kūrybinių dirbtuvių neformalaus ugdymo visų grupių dalyvių bendrų veiklų, jungtinių renginių organizavimas, rodikliai: dalyvių sk. - 48 (jaunimas, gyventojai,  norintys pradėti verslą; neaktyvūs darbo rinkoje gyventojai); 3.2. veikla. Organizuoti bendrus tikslinės teritorijos ir miesto visuomenės renginius, išnaudojant Malūno parką, viešinant veiklą miesto ir respublikos medijose, rodikliai: dalyvių sk. - 180 (tikslinės teritorijos gyventojai).</t>
    </r>
  </si>
  <si>
    <r>
      <rPr>
        <u/>
        <sz val="10"/>
        <rFont val="Times New Roman"/>
        <family val="1"/>
        <charset val="186"/>
      </rPr>
      <t>PFSA produkto rodikliai</t>
    </r>
    <r>
      <rPr>
        <sz val="10"/>
        <rFont val="Times New Roman"/>
        <family val="1"/>
        <charset val="186"/>
      </rPr>
      <t xml:space="preserve">: 1. BVIP projektų veiklų dalyviai (įskaitant visas tikslines grupes)  – 180 asm.;  </t>
    </r>
    <r>
      <rPr>
        <u/>
        <sz val="10"/>
        <rFont val="Times New Roman"/>
        <family val="1"/>
        <charset val="186"/>
      </rPr>
      <t>Rezultato rodikliai:</t>
    </r>
    <r>
      <rPr>
        <sz val="10"/>
        <rFont val="Times New Roman"/>
        <family val="1"/>
        <charset val="186"/>
      </rPr>
      <t xml:space="preserve"> 1. Naujai įsikūrę verslo subjektai tikslinėje teritorijoje, skaičius - 18 vnt.; 2. BIVP projektų veiklų dalyvių, kurių padėtis darbo rinkoje pagerėjo praėjus 6 mėnesiams po dalyvavimo ESF veiklose, dalis - 65 proc. </t>
    </r>
  </si>
  <si>
    <r>
      <rPr>
        <b/>
        <sz val="10"/>
        <rFont val="Times New Roman"/>
        <family val="1"/>
        <charset val="186"/>
      </rPr>
      <t>Veiksmas 1.2.1.</t>
    </r>
    <r>
      <rPr>
        <sz val="10"/>
        <rFont val="Times New Roman"/>
        <family val="1"/>
        <charset val="186"/>
      </rPr>
      <t xml:space="preserve"> "Neformaliojo profesinio ugdymo ir integravimo į darbo rinką paslaugų teikimas neaktyviems darbo rinkoje asmenims, siekiant parengti paklausių profesijų specialistus ir sudaryti prielaidas darbo vietų kūrimui"</t>
    </r>
  </si>
  <si>
    <t xml:space="preserve">8. </t>
  </si>
  <si>
    <t>Bendradarbystės erdvės "Qtime Coworking" pradedantiems verslą</t>
  </si>
  <si>
    <r>
      <rPr>
        <u/>
        <sz val="10"/>
        <rFont val="Times New Roman"/>
        <family val="1"/>
        <charset val="186"/>
      </rPr>
      <t>Projekto tikslas</t>
    </r>
    <r>
      <rPr>
        <sz val="10"/>
        <rFont val="Times New Roman"/>
        <family val="1"/>
        <charset val="186"/>
      </rPr>
      <t xml:space="preserve"> – </t>
    </r>
    <r>
      <rPr>
        <b/>
        <sz val="10"/>
        <rFont val="Times New Roman"/>
        <family val="1"/>
        <charset val="186"/>
      </rPr>
      <t>Skatinti gyventojų verslumą ir aktyvumą darbo rinkoje per bendradarbiavimo stiprinimą ir inkubavimo paslaugų teikimą</t>
    </r>
    <r>
      <rPr>
        <sz val="10"/>
        <rFont val="Times New Roman"/>
        <family val="1"/>
        <charset val="186"/>
      </rPr>
      <t xml:space="preserve">. </t>
    </r>
    <r>
      <rPr>
        <u/>
        <sz val="10"/>
        <rFont val="Times New Roman"/>
        <family val="1"/>
        <charset val="186"/>
      </rPr>
      <t>Projekto uždavinys.</t>
    </r>
    <r>
      <rPr>
        <sz val="10"/>
        <rFont val="Times New Roman"/>
        <family val="1"/>
        <charset val="186"/>
      </rPr>
      <t xml:space="preserve"> Įkurti ir palaikyti bendradarbystės centrą, orientuotą į inkubavimo paslaugų teikimą pradedantiesiems verslą. </t>
    </r>
    <r>
      <rPr>
        <u/>
        <sz val="10"/>
        <rFont val="Times New Roman"/>
        <family val="1"/>
        <charset val="186"/>
      </rPr>
      <t>Veiklos ir jų fiziniai įgyvendinimo rodikliai</t>
    </r>
    <r>
      <rPr>
        <sz val="10"/>
        <rFont val="Times New Roman"/>
        <family val="1"/>
        <charset val="186"/>
      </rPr>
      <t xml:space="preserve">: 1 veikla. Verslo pradžiai ir augimui reikalingų inkubavimo paslaugų teikimas, rodiklis: dalyvių skaičius - 45 verslą pradėję asmenys. 2 veikla. Pritaikyti esamą bendradarbystės erdvę "Qtime" projekto tikslinės grupės reikmėms, rodiklis - įsteigta 15 priemonėmis aprūpintų darbo vietų "Qtime" bendradarbystės erdvėje. 3 veikla. Bendruomenės verslumo didinimo neformalių iniciatyvų vykdymas, rodiklis: dalyvių skaičius - 145 asmenys.   </t>
    </r>
  </si>
  <si>
    <r>
      <rPr>
        <u/>
        <sz val="10"/>
        <rFont val="Times New Roman"/>
        <family val="1"/>
        <charset val="186"/>
      </rPr>
      <t>PFSA produkto rodikliai</t>
    </r>
    <r>
      <rPr>
        <sz val="10"/>
        <rFont val="Times New Roman"/>
        <family val="1"/>
        <charset val="186"/>
      </rPr>
      <t xml:space="preserve">: 1. BVIP projektų veiklų dalyviai (įskaitant visas tikslines grupes)  – 145 asm.;  2. Projektų, kuriuos visiškai arba iš dalies įgyvendino socialiniai partneriai ar NVO, skaičius - 1; 3. Sukurta ne mažiau kaip 15-os darbo vietų bendradarbystės erdvė; 4. Į veiklas įtraukta ne mažiau kaip 45 darbo rinkoje neaktyvūs arba verslą pradėję asmenys.  </t>
    </r>
    <r>
      <rPr>
        <u/>
        <sz val="10"/>
        <rFont val="Times New Roman"/>
        <family val="1"/>
        <charset val="186"/>
      </rPr>
      <t>Rezultato rodikliai</t>
    </r>
    <r>
      <rPr>
        <sz val="10"/>
        <rFont val="Times New Roman"/>
        <family val="1"/>
        <charset val="186"/>
      </rPr>
      <t xml:space="preserve">: 1. Darbingi asmenys (vietos bendruomenės nariai), kurių socialinė atskirtis sumažėjo dėl projekto veiklų dalyvių dalyvavimo ESF veiklose (praėjus 6 mėnesiams po projekto veiklų dalyvių dalyvavimo projektų veiklose) - 65 proc.; 2. Naujai įsikūrę verslo subjektai tikslinėje teritorijoje - 15 unikalių verslų skaičius. </t>
    </r>
  </si>
  <si>
    <r>
      <rPr>
        <b/>
        <sz val="10"/>
        <rFont val="Times New Roman"/>
        <family val="1"/>
        <charset val="186"/>
      </rPr>
      <t>Veiksmas 1.1.1.</t>
    </r>
    <r>
      <rPr>
        <sz val="10"/>
        <rFont val="Times New Roman"/>
        <family val="1"/>
        <charset val="186"/>
      </rPr>
      <t xml:space="preserve"> "Bendradarbystės centro pradedantiems verslą – fizinės erdvės su inkubavimo paslaugomis įkūrimas ir palaikymas"</t>
    </r>
  </si>
  <si>
    <t>9.</t>
  </si>
  <si>
    <t>Pabandom iš naujo</t>
  </si>
  <si>
    <r>
      <rPr>
        <u/>
        <sz val="10"/>
        <rFont val="Times New Roman"/>
        <family val="1"/>
        <charset val="186"/>
      </rPr>
      <t>Projekto tikslas</t>
    </r>
    <r>
      <rPr>
        <sz val="10"/>
        <rFont val="Times New Roman"/>
        <family val="1"/>
        <charset val="186"/>
      </rPr>
      <t xml:space="preserve"> - </t>
    </r>
    <r>
      <rPr>
        <b/>
        <sz val="10"/>
        <rFont val="Times New Roman"/>
        <family val="1"/>
        <charset val="186"/>
      </rPr>
      <t xml:space="preserve">Suteikti kompleksinę paramą 4 SVV įmonėms, įdarbinančioms soc. rizikos asmenis. </t>
    </r>
    <r>
      <rPr>
        <u/>
        <sz val="10"/>
        <rFont val="Times New Roman"/>
        <family val="1"/>
        <charset val="186"/>
      </rPr>
      <t>Projekto uždavinys</t>
    </r>
    <r>
      <rPr>
        <sz val="10"/>
        <rFont val="Times New Roman"/>
        <family val="1"/>
        <charset val="186"/>
      </rPr>
      <t xml:space="preserve"> - Skatinti SVV įmones įdarbinti socialinės rizikos asmenis. </t>
    </r>
    <r>
      <rPr>
        <u/>
        <sz val="10"/>
        <rFont val="Times New Roman"/>
        <family val="1"/>
        <charset val="186"/>
      </rPr>
      <t>Veiklos ir jų fiziniai įgyvendinimo rodikliai</t>
    </r>
    <r>
      <rPr>
        <sz val="10"/>
        <rFont val="Times New Roman"/>
        <family val="1"/>
        <charset val="186"/>
      </rPr>
      <t>: 1 veikla. Tikslinės grupės ir priimančiųjų organizacijų konsultavimas, atranka; rodikliai - 10 SVV įmonių (priimančių organizacijų) ir 20 ekonomiškai neaktyvių asmenų ir bedarbių; 2 veikla. Bedarbių ir ekonomiškai neaktyvių asmenų neformalusis švietimas; rodiklis - 20 ekonomiškai neaktyvių asmenų ir bedarbių; 3 veikla. Praktinių įgūdžių formavimas; rodiklis - 10 ekonomiškai neaktyvių asmenų ir bedarbių; 4 veikla. Ekonomiškai neaktyvių asmenų įdarbinimas ir paramos priimančiosioms organizacijoms teikimas; rodikliai - 7 ekonomiškai neaktyvūs asmenys ir 4 SVV įmonės (priimančios organizacijos)</t>
    </r>
  </si>
  <si>
    <r>
      <rPr>
        <u/>
        <sz val="10"/>
        <rFont val="Times New Roman"/>
        <family val="1"/>
        <charset val="186"/>
      </rPr>
      <t>PFSA produkto rodikliai:</t>
    </r>
    <r>
      <rPr>
        <sz val="10"/>
        <rFont val="Times New Roman"/>
        <family val="1"/>
        <charset val="186"/>
      </rPr>
      <t xml:space="preserve"> 1. BIVP projektų veiklų dalyviai (įskaitant visas tikslines grupes) - 10 įmonių, 20 tikslinės grupės asmenų; 2. Projektų, kuriuos visiškai arba iš dalies įgyvendino socialiniai partneriai ar NVO, skaičius - 1. </t>
    </r>
    <r>
      <rPr>
        <u/>
        <sz val="10"/>
        <rFont val="Times New Roman"/>
        <family val="1"/>
        <charset val="186"/>
      </rPr>
      <t>Rezultato rodikliai:</t>
    </r>
    <r>
      <rPr>
        <sz val="10"/>
        <rFont val="Times New Roman"/>
        <family val="1"/>
        <charset val="186"/>
      </rPr>
      <t xml:space="preserve"> BIVP projektų veiklų dalyvių, kurių padėtis darbo rinkoje pagerėjo praėjus 6 mėnesiams po dalyvavimo ESF veiklose - 65 proc.</t>
    </r>
  </si>
  <si>
    <r>
      <rPr>
        <b/>
        <sz val="10"/>
        <rFont val="Times New Roman"/>
        <family val="1"/>
        <charset val="186"/>
      </rPr>
      <t>Veiksmas</t>
    </r>
    <r>
      <rPr>
        <sz val="10"/>
        <rFont val="Times New Roman"/>
        <family val="1"/>
        <charset val="186"/>
      </rPr>
      <t xml:space="preserve"> </t>
    </r>
    <r>
      <rPr>
        <b/>
        <sz val="10"/>
        <rFont val="Times New Roman"/>
        <family val="1"/>
        <charset val="186"/>
      </rPr>
      <t xml:space="preserve">1.2.2.  </t>
    </r>
    <r>
      <rPr>
        <sz val="10"/>
        <rFont val="Times New Roman"/>
        <family val="1"/>
        <charset val="186"/>
      </rPr>
      <t>„Kompleksinės paramos teikimas SVV įmonėms, įdarbinančioms socialinės rizikos asmenis“</t>
    </r>
  </si>
  <si>
    <t>10.</t>
  </si>
  <si>
    <r>
      <rPr>
        <b/>
        <sz val="10"/>
        <rFont val="Times New Roman"/>
        <family val="1"/>
        <charset val="186"/>
      </rPr>
      <t xml:space="preserve">VšĮ Socialinių paslaugų informacijos centras, </t>
    </r>
    <r>
      <rPr>
        <sz val="10"/>
        <rFont val="Times New Roman"/>
        <family val="1"/>
        <charset val="186"/>
      </rPr>
      <t xml:space="preserve"> el. p. direktore@kspic.lt, 
tel. 8 678 4080, adresas - Naikupės g. 21-16, LT-93205 Klaipėda </t>
    </r>
  </si>
  <si>
    <r>
      <rPr>
        <u/>
        <sz val="10"/>
        <rFont val="Times New Roman"/>
        <family val="1"/>
        <charset val="186"/>
      </rPr>
      <t>Projekto tikslas</t>
    </r>
    <r>
      <rPr>
        <sz val="10"/>
        <rFont val="Times New Roman"/>
        <family val="1"/>
        <charset val="186"/>
      </rPr>
      <t xml:space="preserve"> - </t>
    </r>
    <r>
      <rPr>
        <b/>
        <sz val="10"/>
        <rFont val="Times New Roman"/>
        <family val="1"/>
        <charset val="186"/>
      </rPr>
      <t xml:space="preserve"> Centralizuoto taško, kuriame galima gauti informaciją apie visas Klaipėdos m. prieinamas socialines paslaugas, sukūrimas ir tarpininkavimas gaunant reikiamas paslaugas. </t>
    </r>
    <r>
      <rPr>
        <sz val="10"/>
        <rFont val="Times New Roman"/>
        <family val="1"/>
        <charset val="186"/>
      </rPr>
      <t xml:space="preserve"> </t>
    </r>
    <r>
      <rPr>
        <u/>
        <sz val="10"/>
        <rFont val="Times New Roman"/>
        <family val="1"/>
        <charset val="186"/>
      </rPr>
      <t>Projekto uždavinys</t>
    </r>
    <r>
      <rPr>
        <sz val="10"/>
        <rFont val="Times New Roman"/>
        <family val="1"/>
        <charset val="186"/>
      </rPr>
      <t xml:space="preserve"> - Teikti informaciją ir tarpininkauti socialinę atskirtį patiriantiems žmonėms, gaunant socialines bei kitas paslaugas, ir skatinti jų integraciją į visuomenės gyvenimą.  </t>
    </r>
    <r>
      <rPr>
        <u/>
        <sz val="10"/>
        <rFont val="Times New Roman"/>
        <family val="1"/>
        <charset val="186"/>
      </rPr>
      <t>Veiklos ir jų fiziniai įgyvendinimo rodikliai</t>
    </r>
    <r>
      <rPr>
        <sz val="10"/>
        <rFont val="Times New Roman"/>
        <family val="1"/>
        <charset val="186"/>
      </rPr>
      <t>: 1 veikla Susitikimas su socialines paslaugas Klaipėdoje teikiančiomis organizacijomis; rodikliai - suorganizuoti 3 susitikimai (dalyvių skaičius -  ne mažiau kaip 70 kiekviename); 2 veikla.  Duomenų bazės kūrimas; rodiklis - sukurta 1 atvira duomenų bazė (interneto svetainė), į kurią įtraukta ne mažiau kaip 80 proc. Klaipėdoje veikiančių socialines paslaugas teikiančių įstaigų); 3 veikla. Socialiai pažeidžiamų žmonių ir jų artimųjų konsultavimas; rodikliai - informacijos kanalų, kuriiais informuojami tikslinės teritorijos gyventojai, skaičius - ne mažiau kaip 5, individualiai konsultuota bent 500 asmenų; 4 veikla. Palydėjimo paslaugos teikimas; rodiklis - palydėjimo paslauga suteikta ne mažiau kaip 108 asmenims; 5 veikla.  Informacinių leidinių leidyba; rodikliai - išleisti 6 leidiniai (po 1 kas pusmetį), išplatinta ne mažiau kaip 6000 leidinių</t>
    </r>
  </si>
  <si>
    <r>
      <rPr>
        <b/>
        <sz val="10"/>
        <rFont val="Times New Roman"/>
        <family val="1"/>
        <charset val="186"/>
      </rPr>
      <t>Veiksmas</t>
    </r>
    <r>
      <rPr>
        <sz val="10"/>
        <rFont val="Times New Roman"/>
        <family val="1"/>
        <charset val="186"/>
      </rPr>
      <t xml:space="preserve"> </t>
    </r>
    <r>
      <rPr>
        <b/>
        <sz val="10"/>
        <rFont val="Times New Roman"/>
        <family val="1"/>
        <charset val="186"/>
      </rPr>
      <t xml:space="preserve">2.3.3. </t>
    </r>
    <r>
      <rPr>
        <sz val="10"/>
        <rFont val="Times New Roman"/>
        <family val="1"/>
        <charset val="186"/>
      </rPr>
      <t xml:space="preserve">"Informacijos sklaidos ir tarpininkavimo gaunant socialines bei kitas paslaugas socialinę atskirtį patiriantiems asmenims paslaugų plėtojimas" </t>
    </r>
  </si>
  <si>
    <r>
      <rPr>
        <u/>
        <sz val="10"/>
        <rFont val="Times New Roman"/>
        <family val="1"/>
        <charset val="186"/>
      </rPr>
      <t>PFSA produkto rodikliai</t>
    </r>
    <r>
      <rPr>
        <sz val="10"/>
        <rFont val="Times New Roman"/>
        <family val="1"/>
        <charset val="186"/>
      </rPr>
      <t xml:space="preserve">: 1) BVIP projektų veiklų dalyviai - 320 onkologinių ligonių, 120 artimųjų, 15 savanorių. 2) Projektų, kuriuos visiškai arba iš dalies įgyvendino socialiniai partneriai ar NVO - 1. </t>
    </r>
    <r>
      <rPr>
        <u/>
        <sz val="10"/>
        <rFont val="Times New Roman"/>
        <family val="1"/>
        <charset val="186"/>
      </rPr>
      <t>Rezultato rodikliai</t>
    </r>
    <r>
      <rPr>
        <sz val="10"/>
        <rFont val="Times New Roman"/>
        <family val="1"/>
        <charset val="186"/>
      </rPr>
      <t xml:space="preserve">: 1) Darbingi asmenys (vietos bendruomenės nariai), kurių socialinė atskirtis sumažėjo dėl projekto veiklų dalyvių dalyvavimo ESF veiklose (praėjus 6 mėnesiams po projekto veiklų dalyvių dalyvavimo projektų veiklose) - 280 asmenų. 2) Socialinių partnerių organizacijose ar NVO savanoriaujančių vietos gyventojų dalis, praėjus 6 mėnesiams po dalyvavimo ESF veiklose - 5 proc. 3) Tikslinėje teritorijoje teikiamų naujų socialinių paslaugų skaičius - 4. </t>
    </r>
  </si>
  <si>
    <r>
      <rPr>
        <b/>
        <sz val="10"/>
        <rFont val="Times New Roman"/>
        <family val="1"/>
        <charset val="186"/>
      </rPr>
      <t>VšĮ Šv. Pranciškaus onkologijos centras</t>
    </r>
    <r>
      <rPr>
        <sz val="10"/>
        <rFont val="Times New Roman"/>
        <family val="1"/>
        <charset val="186"/>
      </rPr>
      <t>, el. paštas: onkocentras@gmail.com, tel. 8 (46) 433010;  +370  68478129, adresas: Savanorių g. 4, Klaipėda LT 92291</t>
    </r>
  </si>
  <si>
    <r>
      <rPr>
        <b/>
        <sz val="10"/>
        <rFont val="Times New Roman"/>
        <family val="1"/>
        <charset val="186"/>
      </rPr>
      <t>VšĮ "Ori senatvė"</t>
    </r>
    <r>
      <rPr>
        <sz val="10"/>
        <rFont val="Times New Roman"/>
        <family val="1"/>
        <charset val="186"/>
      </rPr>
      <t xml:space="preserve">, el. p.: vida@slauganamie.lt, tel. +370 606 92164, adresas: Taikos pr. 28-906, Klaipėda </t>
    </r>
  </si>
  <si>
    <t>11.</t>
  </si>
  <si>
    <t>Atvira jaunimo erdvė ir mobili bendruomenė KORPUSAS 3</t>
  </si>
  <si>
    <r>
      <rPr>
        <b/>
        <sz val="10"/>
        <rFont val="Times New Roman"/>
        <family val="1"/>
        <charset val="186"/>
      </rPr>
      <t>VšĮ ,, Asmenybės ugdymo kultūros centras”</t>
    </r>
    <r>
      <rPr>
        <sz val="10"/>
        <rFont val="Times New Roman"/>
        <family val="1"/>
        <charset val="186"/>
      </rPr>
      <t>, el.p. dainius.silingas@gmail.com, tel. +370 621 99530, adresas - Minijos g. 2, 3 korpusas, 309 kab., Klaipėda</t>
    </r>
  </si>
  <si>
    <r>
      <rPr>
        <u/>
        <sz val="10"/>
        <rFont val="Times New Roman"/>
        <family val="1"/>
        <charset val="186"/>
      </rPr>
      <t>PFSA produkto rodikliai:</t>
    </r>
    <r>
      <rPr>
        <sz val="10"/>
        <rFont val="Times New Roman"/>
        <family val="1"/>
        <charset val="186"/>
      </rPr>
      <t xml:space="preserve"> 1. BIVP projektų veiklų dalyviai (įskaitant visas tikslines grupes) - 500 dalyvių; 2. Projektų, kuriuos visiškai arba iš dalies įgyvendino socialiniai partneriai ar NVO, skaičius - 1. </t>
    </r>
    <r>
      <rPr>
        <u/>
        <sz val="10"/>
        <rFont val="Times New Roman"/>
        <family val="1"/>
        <charset val="186"/>
      </rPr>
      <t>Rezultato rodikliai:</t>
    </r>
    <r>
      <rPr>
        <sz val="10"/>
        <rFont val="Times New Roman"/>
        <family val="1"/>
        <charset val="186"/>
      </rPr>
      <t xml:space="preserve"> Tikslinėje teritorijoje teikiamų naujų socialinių paslaugų skaičius, vnt. - 5.</t>
    </r>
  </si>
  <si>
    <r>
      <rPr>
        <u/>
        <sz val="10"/>
        <rFont val="Times New Roman"/>
        <family val="1"/>
        <charset val="186"/>
      </rPr>
      <t>PFSA produkto rodikliai:</t>
    </r>
    <r>
      <rPr>
        <sz val="10"/>
        <rFont val="Times New Roman"/>
        <family val="1"/>
        <charset val="186"/>
      </rPr>
      <t xml:space="preserve"> 1. Projektų, kuriuos visiškai arba iš dalies įgyvendino socialiniai partneriai ar NVO, skaičius - 1; 2. BVIP projektų veiklų dalyviai (įskaitant visas tikslines grupes)  – 140 asm.;  kiti strategijoje nurodyti produkto rodikliai:  tikslinėje teritorijoje įgyvendinama (naujų) darbo su jaunimu formų, skaičius - 1. </t>
    </r>
    <r>
      <rPr>
        <u/>
        <sz val="10"/>
        <rFont val="Times New Roman"/>
        <family val="1"/>
        <charset val="186"/>
      </rPr>
      <t>Rezultato rodikliai</t>
    </r>
    <r>
      <rPr>
        <sz val="10"/>
        <rFont val="Times New Roman"/>
        <family val="1"/>
        <charset val="186"/>
      </rPr>
      <t>: 1. Darbingi asmenys (vietos bendruomenės nariai), kurių socialinė atskirtis sumažėjo dėl projekto veiklų dalyvių dalyvavimo ESF veiklose (praėjus 6 mėnesiams po projekto veiklų dalyvių dalyvavimo projektų veiklose) - 48 asmenys. 2. Socialinių partnerių organizacijose ar NVO savanoriaujančių vietos gyventojų dalis, praėjus  6 mėnesiams po dalyvavimo ESF veiklose - 75 proc. 3. TIkslinėje teritorijoje teikiamų naujų socialinių paslaugų skaičius - 1.</t>
    </r>
  </si>
  <si>
    <r>
      <rPr>
        <b/>
        <sz val="10"/>
        <rFont val="Times New Roman"/>
        <family val="1"/>
        <charset val="186"/>
      </rPr>
      <t>Veiksmas 2.1.1.</t>
    </r>
    <r>
      <rPr>
        <sz val="10"/>
        <rFont val="Times New Roman"/>
        <family val="1"/>
        <charset val="186"/>
      </rPr>
      <t xml:space="preserve"> "Naujų darbo su jaunimu formų įgyvendinimas tikslinėje teritorijoje, siekiant sudaryti sąlygas socialinę atskirtį patiriančių jaunuolių savirealizacijai per profesinį orientavimą, savanorystę ir sociokultūrines veiklas"</t>
    </r>
  </si>
  <si>
    <t>12.</t>
  </si>
  <si>
    <t>Klaipėdos samariečių bendrijos savanoriškos pagalbos ir kitų socialinių paslaugų teikimas socialinės rizikos asmenims ir jų šeimos nariams, pabėgėliams ir jų šeimos nariams</t>
  </si>
  <si>
    <r>
      <rPr>
        <u/>
        <sz val="10"/>
        <rFont val="Times New Roman"/>
        <family val="1"/>
        <charset val="186"/>
      </rPr>
      <t>Projekto tikslas</t>
    </r>
    <r>
      <rPr>
        <sz val="10"/>
        <rFont val="Times New Roman"/>
        <family val="1"/>
        <charset val="186"/>
      </rPr>
      <t xml:space="preserve"> -  </t>
    </r>
    <r>
      <rPr>
        <b/>
        <sz val="10"/>
        <rFont val="Times New Roman"/>
        <family val="1"/>
        <charset val="186"/>
      </rPr>
      <t>Sumažinti socialinę atskirtį socialinės rizikos asmenims ir jų šeimos nariams, asmenims,pabėgėliams ir jų šeimos nariams teikiant socialinės pagalbos paslaugas, socialinių įgūdžių stiprinimas, sudaryti  sąlygas savirealizacijai,  per savanorystę ir sociokultūrines veiklas, socialinių įgūdžių stiprinimą per profesinį orientavimą, visavertiškai integruotis į visuomenės gyvenimą</t>
    </r>
    <r>
      <rPr>
        <sz val="10"/>
        <rFont val="Times New Roman"/>
        <family val="1"/>
        <charset val="186"/>
      </rPr>
      <t xml:space="preserve">. </t>
    </r>
    <r>
      <rPr>
        <u/>
        <sz val="10"/>
        <rFont val="Times New Roman"/>
        <family val="1"/>
        <charset val="186"/>
      </rPr>
      <t>Projekto uždavinys</t>
    </r>
    <r>
      <rPr>
        <sz val="10"/>
        <rFont val="Times New Roman"/>
        <family val="1"/>
        <charset val="186"/>
      </rPr>
      <t xml:space="preserve"> -  Sudaryti sąlygas socialinės rizikos asmenims ir jų šeimos nariams, pabėgėliams ir jų šeimos nariams teikiant paslaugas Klaipėdos miesto centre. </t>
    </r>
    <r>
      <rPr>
        <u/>
        <sz val="10"/>
        <rFont val="Times New Roman"/>
        <family val="1"/>
        <charset val="186"/>
      </rPr>
      <t>Veiklos ir jų fiziniai įgyvendinimo rodikliai</t>
    </r>
    <r>
      <rPr>
        <sz val="10"/>
        <rFont val="Times New Roman"/>
        <family val="1"/>
        <charset val="186"/>
      </rPr>
      <t>: 1 veikla. Savanoriškos veiklos organizavimas ir savanorių mokymas; rodiklis: 10 savanorių; 2 veikla. Socialinės rizikos asmenims ir jų šeimos nariams, pabėgėliams ir jų šeimos nariams socialinių paslaugų, tarpininkavimo įdarbinant, konsultuojant ir kitų paslaugų teikimas; rodiklis: 10 savanorių; 3 veikla. Socialinių įgūdžių stiprinimas ir integracija į visuomenę per neformaliojo švietimo organizavimą ir kitų paslaugų teikimas socialinės rizikos asmenims ir jų šeimos nariams, pabėgialiams ir jų šeimos nariams; rodiklis: 60 asmenų, kurie  gyvena VVG įgyvendinimo teritorijoje.</t>
    </r>
  </si>
  <si>
    <r>
      <rPr>
        <u/>
        <sz val="10"/>
        <rFont val="Times New Roman"/>
        <family val="1"/>
        <charset val="186"/>
      </rPr>
      <t>PFSA produkto rodikliai:</t>
    </r>
    <r>
      <rPr>
        <sz val="10"/>
        <rFont val="Times New Roman"/>
        <family val="1"/>
        <charset val="186"/>
      </rPr>
      <t xml:space="preserve"> 1) BIVP projektų veiklų dalyviai (įskaitant visas tikslines grupes) - 70 asm., iš jų:   socialinės rizikos asmenys ir jų šeimos nariai,  pabėgėliai ir jų šeimos - 60 asm. ir savanoriai - 10 asm.; 2) projektų, kuriuos visiškai arba iš dalies įgyvendino socialiniai partneriai ar NVO, skaičius - 1; 3) NVO savanoriaujantys dalyviai (vietos bendruomenės nariai) praėjus 6 mėnesiams po dalyvavimo ESF veiklose“ - 10 asm. </t>
    </r>
    <r>
      <rPr>
        <u/>
        <sz val="10"/>
        <rFont val="Times New Roman"/>
        <family val="1"/>
        <charset val="186"/>
      </rPr>
      <t>Rezultato rodikliai:</t>
    </r>
    <r>
      <rPr>
        <sz val="10"/>
        <rFont val="Times New Roman"/>
        <family val="1"/>
        <charset val="186"/>
      </rPr>
      <t xml:space="preserve"> 1) Darbingi asmenys (vietos bendruomenės nariai), kurių socialinė atskirtis sumažėjo dėl projekto veiklų dalyvių dalyvavimo ESF veiklose (praėjus 6 mėnesiams po projekto veiklų dalyvių dalyvavimo projektų veiklose) - 100 asm., 2) Socialinių partnerių organizacijose ar NVO savanoriaujančių vietos gyventojų dalis, praėjus 6 mėnesiams po dalyvavimo ESF veiklose. - 70 proc., 3) Tikslinėje teritorijoje teikiamų naujų socialinių paslaugų skaičius - 2 vnt.</t>
    </r>
  </si>
  <si>
    <r>
      <rPr>
        <b/>
        <sz val="10"/>
        <rFont val="Times New Roman"/>
        <family val="1"/>
        <charset val="186"/>
      </rPr>
      <t>Veiksmas 2.3.2.</t>
    </r>
    <r>
      <rPr>
        <sz val="10"/>
        <rFont val="Times New Roman"/>
        <family val="1"/>
        <charset val="186"/>
      </rPr>
      <t xml:space="preserve"> "Socialinės rizikos asmenų (šeimų), tarp jų ir pabėgėlių, integravimo į visuomenės gyvenimą iniciatyvų įgyvendinimas"</t>
    </r>
  </si>
  <si>
    <r>
      <rPr>
        <b/>
        <sz val="10"/>
        <rFont val="Times New Roman"/>
        <family val="1"/>
        <charset val="186"/>
      </rPr>
      <t>Veiksmas 2.2.2.</t>
    </r>
    <r>
      <rPr>
        <sz val="10"/>
        <rFont val="Times New Roman"/>
        <family val="1"/>
        <charset val="186"/>
      </rPr>
      <t xml:space="preserve"> "Savanoriškos pagalbos organizavimas, teikiant socialines paslaugas neįgaliesiems jų namuose ir atokvėpio paslaugas asmenims, prižiūrintiems šeimos narius su negalia"</t>
    </r>
  </si>
  <si>
    <t xml:space="preserve">13. </t>
  </si>
  <si>
    <t>Bendradarbiavimo tinklų tarp miesto ir kaimo kūrimas Klaipėdos regione</t>
  </si>
  <si>
    <r>
      <rPr>
        <b/>
        <sz val="10"/>
        <rFont val="Times New Roman"/>
        <family val="1"/>
        <charset val="186"/>
      </rPr>
      <t>VšĮ Bonumsolutio,</t>
    </r>
    <r>
      <rPr>
        <sz val="10"/>
        <rFont val="Times New Roman"/>
        <family val="1"/>
        <charset val="186"/>
      </rPr>
      <t xml:space="preserve"> el.p. vsi.bonum.solutio@gmail.com, tel. +370 655 27280, adresas - Turgaus g. 37-5, Klaipėda</t>
    </r>
  </si>
  <si>
    <r>
      <rPr>
        <b/>
        <sz val="10"/>
        <rFont val="Times New Roman"/>
        <family val="1"/>
        <charset val="186"/>
      </rPr>
      <t>Veiksmas 1.1.3.</t>
    </r>
    <r>
      <rPr>
        <sz val="10"/>
        <rFont val="Times New Roman"/>
        <family val="1"/>
        <charset val="186"/>
      </rPr>
      <t xml:space="preserve"> "Miesto ir kaimo sąveika, skatinant inovacijų plėtrą ir ekonominę sanglaudą (bendradarbiaujant su besiribojančių vietovių vietos veiklos grupėmis)"</t>
    </r>
  </si>
  <si>
    <t>14.</t>
  </si>
  <si>
    <t>Prevencinių veiklų organizavimas socialinę atskirtį patiriantiems, delinkventinio elgesio vaikams ir jaunuoliams</t>
  </si>
  <si>
    <r>
      <rPr>
        <u/>
        <sz val="10"/>
        <rFont val="Times New Roman"/>
        <family val="1"/>
        <charset val="186"/>
      </rPr>
      <t>PFSA produkto rodikliai:</t>
    </r>
    <r>
      <rPr>
        <sz val="10"/>
        <rFont val="Times New Roman"/>
        <family val="1"/>
        <charset val="186"/>
      </rPr>
      <t xml:space="preserve"> 1) BIVP projektų veiklų dalyviai (įskaitant visas tikslines grupes) - 70 dalyvių, 2) projektų, kuriuos visiškai arba iš dalies įgyvendino socialiniai partneriai ar NVO, skaičius - 1 projektas. </t>
    </r>
    <r>
      <rPr>
        <u/>
        <sz val="10"/>
        <rFont val="Times New Roman"/>
        <family val="1"/>
        <charset val="186"/>
      </rPr>
      <t xml:space="preserve">Rezultato rodikliai </t>
    </r>
    <r>
      <rPr>
        <sz val="10"/>
        <rFont val="Times New Roman"/>
        <family val="1"/>
        <charset val="186"/>
      </rPr>
      <t xml:space="preserve">sutampa su Priemonės PFSA nurodytais rezultato rodikliais.
</t>
    </r>
  </si>
  <si>
    <r>
      <rPr>
        <u/>
        <sz val="10"/>
        <rFont val="Times New Roman"/>
        <family val="1"/>
        <charset val="186"/>
      </rPr>
      <t xml:space="preserve">PFSA produkto rodiklis: </t>
    </r>
    <r>
      <rPr>
        <sz val="10"/>
        <rFont val="Times New Roman"/>
        <family val="1"/>
        <charset val="186"/>
      </rPr>
      <t xml:space="preserve">BIVP projektų veiklų dalyviai (įskaitant visas tikslines grupes) - 100 asm. </t>
    </r>
    <r>
      <rPr>
        <u/>
        <sz val="10"/>
        <rFont val="Times New Roman"/>
        <family val="1"/>
        <charset val="186"/>
      </rPr>
      <t>Rezultato rodiklis</t>
    </r>
    <r>
      <rPr>
        <sz val="10"/>
        <rFont val="Times New Roman"/>
        <family val="1"/>
        <charset val="186"/>
      </rPr>
      <t xml:space="preserve"> sutampa su Priemonės PFSA nurodytais rezultato rodikliais.</t>
    </r>
  </si>
  <si>
    <t>Verslo švyturys</t>
  </si>
  <si>
    <r>
      <rPr>
        <u/>
        <sz val="10"/>
        <rFont val="Times New Roman"/>
        <family val="1"/>
        <charset val="186"/>
      </rPr>
      <t>PFSA produkto rodikliai:</t>
    </r>
    <r>
      <rPr>
        <sz val="10"/>
        <rFont val="Times New Roman"/>
        <family val="1"/>
        <charset val="186"/>
      </rPr>
      <t xml:space="preserve"> 1) BIVP projektų veiklų dalyviai (įskaitant visas tikslines grupes) - 30 dalyvių, 2) projektų, kuriuos visiškai arba iš dalies įgyvendino socialiniai partneriai ar NVO, skaičius - 1. </t>
    </r>
    <r>
      <rPr>
        <u/>
        <sz val="10"/>
        <rFont val="Times New Roman"/>
        <family val="1"/>
        <charset val="186"/>
      </rPr>
      <t>Rezultato rodikliai</t>
    </r>
    <r>
      <rPr>
        <sz val="10"/>
        <rFont val="Times New Roman"/>
        <family val="1"/>
        <charset val="186"/>
      </rPr>
      <t xml:space="preserve"> - Naujai įsikūrę verslo subjektai tikslinėje teritorijoje - 15</t>
    </r>
  </si>
  <si>
    <r>
      <rPr>
        <b/>
        <sz val="10"/>
        <rFont val="Times New Roman"/>
        <family val="1"/>
        <charset val="186"/>
      </rPr>
      <t>Veiksmas 1.1.2.</t>
    </r>
    <r>
      <rPr>
        <sz val="10"/>
        <rFont val="Times New Roman"/>
        <family val="1"/>
        <charset val="186"/>
      </rPr>
      <t xml:space="preserve"> „SVV kūrimosi tikslinėje teritorijoje skatinimas suteikiant mokymus, konsultacijas ir paramą verslo pradžiai (prioritetą teikiant verslams, pradedantiems veiklą teritorijose, atnaujinamose įgyvendinant Klaipėdos miesto integruotos teritorijos vystymo programą)“</t>
    </r>
  </si>
  <si>
    <r>
      <rPr>
        <b/>
        <sz val="10"/>
        <rFont val="Times New Roman"/>
        <family val="1"/>
        <charset val="186"/>
      </rPr>
      <t xml:space="preserve">Veiksmas 2.1.2. </t>
    </r>
    <r>
      <rPr>
        <sz val="10"/>
        <rFont val="Times New Roman"/>
        <family val="1"/>
        <charset val="186"/>
      </rPr>
      <t>„Prevencinių veiklų socialinę atskirtį patiriantiems, delinkventinio elgesio vaikams ir jaunuoliams organizavimas“</t>
    </r>
  </si>
  <si>
    <t>15.</t>
  </si>
  <si>
    <t xml:space="preserve">16. </t>
  </si>
  <si>
    <t>Grožio ambasada</t>
  </si>
  <si>
    <r>
      <rPr>
        <u/>
        <sz val="10"/>
        <rFont val="Times New Roman"/>
        <family val="1"/>
        <charset val="186"/>
      </rPr>
      <t>Projekto tikslas</t>
    </r>
    <r>
      <rPr>
        <sz val="10"/>
        <rFont val="Times New Roman"/>
        <family val="1"/>
        <charset val="186"/>
      </rPr>
      <t xml:space="preserve"> - </t>
    </r>
    <r>
      <rPr>
        <b/>
        <sz val="10"/>
        <rFont val="Times New Roman"/>
        <family val="1"/>
        <charset val="186"/>
      </rPr>
      <t>Bendruomenės narių įtraukimas į savanorystės veiklas, organizuojant prevencines veiklas socialinę atskirtį patiriantiems, delinkventinio elgesio vaikams ir jaunuoliams.</t>
    </r>
    <r>
      <rPr>
        <sz val="10"/>
        <rFont val="Times New Roman"/>
        <family val="1"/>
        <charset val="186"/>
      </rPr>
      <t xml:space="preserve"> </t>
    </r>
    <r>
      <rPr>
        <u/>
        <sz val="10"/>
        <rFont val="Times New Roman"/>
        <family val="1"/>
        <charset val="186"/>
      </rPr>
      <t>Projekto uždavinys</t>
    </r>
    <r>
      <rPr>
        <sz val="10"/>
        <rFont val="Times New Roman"/>
        <family val="1"/>
        <charset val="186"/>
      </rPr>
      <t xml:space="preserve"> - Organizuoti prevencines veiklas socialinę atskirtį patiriantiems, delinkventinio elgesio vaikams ir jaunuoliams, įtraukiant savanorius. </t>
    </r>
    <r>
      <rPr>
        <u/>
        <sz val="10"/>
        <rFont val="Times New Roman"/>
        <family val="1"/>
        <charset val="186"/>
      </rPr>
      <t>Veiklos ir jų fiziniai įgyvendinimo rodikliai:</t>
    </r>
    <r>
      <rPr>
        <sz val="10"/>
        <rFont val="Times New Roman"/>
        <family val="1"/>
        <charset val="186"/>
      </rPr>
      <t xml:space="preserve"> </t>
    </r>
    <r>
      <rPr>
        <i/>
        <sz val="10"/>
        <rFont val="Times New Roman"/>
        <family val="1"/>
        <charset val="186"/>
      </rPr>
      <t>1. veikla</t>
    </r>
    <r>
      <rPr>
        <sz val="10"/>
        <rFont val="Times New Roman"/>
        <family val="1"/>
        <charset val="186"/>
      </rPr>
      <t xml:space="preserve"> - Savanoriškos veiklos organizavimas ir savanorių mokymas, </t>
    </r>
    <r>
      <rPr>
        <i/>
        <sz val="10"/>
        <rFont val="Times New Roman"/>
        <family val="1"/>
        <charset val="186"/>
      </rPr>
      <t>rodiklis</t>
    </r>
    <r>
      <rPr>
        <sz val="10"/>
        <rFont val="Times New Roman"/>
        <family val="1"/>
        <charset val="186"/>
      </rPr>
      <t xml:space="preserve"> - 1.1. 10 savanorių (planuojama apmokyti 20 savanorių per 1,5 metų, iš kurių su 10 bus sudarytos savanorystės sutartys); </t>
    </r>
    <r>
      <rPr>
        <i/>
        <sz val="10"/>
        <rFont val="Times New Roman"/>
        <family val="1"/>
        <charset val="186"/>
      </rPr>
      <t>2 veikla</t>
    </r>
    <r>
      <rPr>
        <sz val="10"/>
        <rFont val="Times New Roman"/>
        <family val="1"/>
        <charset val="186"/>
      </rPr>
      <t xml:space="preserve"> - Bendrųjų socialinių ir kitų reikalingų paslaugų teikimas socialinę atskirtį patiriantiems, delinkventinio elgesio vaikams ir jaunuoliams, </t>
    </r>
    <r>
      <rPr>
        <i/>
        <sz val="10"/>
        <rFont val="Times New Roman"/>
        <family val="1"/>
        <charset val="186"/>
      </rPr>
      <t>rodikliai</t>
    </r>
    <r>
      <rPr>
        <sz val="10"/>
        <rFont val="Times New Roman"/>
        <family val="1"/>
        <charset val="186"/>
      </rPr>
      <t xml:space="preserve"> - 2.1.Delinkventinio elgesio vaikai ir jaunuoliai - 60, 2.2. Savanoriai -10; </t>
    </r>
    <r>
      <rPr>
        <i/>
        <sz val="10"/>
        <rFont val="Times New Roman"/>
        <family val="1"/>
        <charset val="186"/>
      </rPr>
      <t>3 veikla</t>
    </r>
    <r>
      <rPr>
        <sz val="10"/>
        <rFont val="Times New Roman"/>
        <family val="1"/>
        <charset val="186"/>
      </rPr>
      <t xml:space="preserve"> - Informacijos apie įvairios e organizacijose prieinamas socialines ir kitas reikalingas paslaugas sklaida socialinę atskirtį patiriantiems gyventojams ir tarpininkavimas šias paslaugas gaunant, rodikliai - 3.1. Delinkventinio elgesio vaikai ir jaunuoliai - 60, 3.2. Savanoriai -10. </t>
    </r>
  </si>
  <si>
    <r>
      <rPr>
        <b/>
        <sz val="10"/>
        <rFont val="Times New Roman"/>
        <family val="1"/>
        <charset val="186"/>
      </rPr>
      <t>VšĮ „Kūrybos gelmės“</t>
    </r>
    <r>
      <rPr>
        <sz val="10"/>
        <rFont val="Times New Roman"/>
        <family val="1"/>
        <charset val="186"/>
      </rPr>
      <t>, el.p. solopro7@gmail.com, tel. +37046411264, adresas: Gluosnių g. 9, Klaipėda</t>
    </r>
  </si>
  <si>
    <r>
      <rPr>
        <b/>
        <sz val="10"/>
        <rFont val="Times New Roman"/>
        <family val="1"/>
        <charset val="186"/>
      </rPr>
      <t>UAB "Ledelis</t>
    </r>
    <r>
      <rPr>
        <sz val="10"/>
        <rFont val="Times New Roman"/>
        <family val="1"/>
        <charset val="186"/>
      </rPr>
      <t>", el.p. info@qtime.lt, tel. +370 (677) 63307, +370 (46) 228227, adresas - Tiltų g. 16, LT-91246, Klaipėda</t>
    </r>
  </si>
  <si>
    <r>
      <rPr>
        <b/>
        <sz val="10"/>
        <rFont val="Times New Roman"/>
        <family val="1"/>
        <charset val="186"/>
      </rPr>
      <t xml:space="preserve">VšĮ Gyveni ir mokaisi, </t>
    </r>
    <r>
      <rPr>
        <sz val="10"/>
        <rFont val="Times New Roman"/>
        <family val="1"/>
        <charset val="186"/>
      </rPr>
      <t xml:space="preserve">el. p. sakova303@gmail.com, 
tel. 8 677 36779, adresas - Bangų g. 10-404a, Klaipėda </t>
    </r>
  </si>
  <si>
    <r>
      <rPr>
        <b/>
        <sz val="10"/>
        <rFont val="Times New Roman"/>
        <family val="1"/>
        <charset val="186"/>
      </rPr>
      <t>Klaipėdos samariečių bendrija,</t>
    </r>
    <r>
      <rPr>
        <sz val="10"/>
        <rFont val="Times New Roman"/>
        <family val="1"/>
        <charset val="186"/>
      </rPr>
      <t xml:space="preserve"> el.p. vilijatol@yahoo.com, tel. 861471263, adresas - Galino pylimo g. 7-6, Klaipėda</t>
    </r>
  </si>
  <si>
    <r>
      <rPr>
        <b/>
        <sz val="10"/>
        <rFont val="Times New Roman"/>
        <family val="1"/>
        <charset val="186"/>
      </rPr>
      <t>Asociacija „Mano miestas Klaipėda“</t>
    </r>
    <r>
      <rPr>
        <sz val="10"/>
        <rFont val="Times New Roman"/>
        <family val="1"/>
        <charset val="186"/>
      </rPr>
      <t>, el.p. info@mmk.lt, tel. +370 672 06049, adresas - Turgaus g. 1, LT91247, Klaipėda</t>
    </r>
  </si>
  <si>
    <r>
      <rPr>
        <b/>
        <sz val="10"/>
        <rFont val="Times New Roman"/>
        <family val="1"/>
        <charset val="186"/>
      </rPr>
      <t>VšĮ Socialinių mokslų kolegija</t>
    </r>
    <r>
      <rPr>
        <sz val="10"/>
        <rFont val="Times New Roman"/>
        <family val="1"/>
        <charset val="186"/>
      </rPr>
      <t>, el. p. info@smk.lt, tel. +370 658 999 50, adresas - Tilžės g. 52</t>
    </r>
  </si>
  <si>
    <r>
      <rPr>
        <u/>
        <sz val="10"/>
        <rFont val="Times New Roman"/>
        <family val="1"/>
        <charset val="186"/>
      </rPr>
      <t xml:space="preserve">PFSA produkto rodikliai: </t>
    </r>
    <r>
      <rPr>
        <sz val="10"/>
        <rFont val="Times New Roman"/>
        <family val="1"/>
        <charset val="186"/>
      </rPr>
      <t>1) BIVP projektų veiklų dalyviai (įskaitant visas tikslines grupes) - 60 dalyvių, 2) Projektų, kuriuos visiškai arba iš dalies įgyvendino socialiniai partneriai ar NVO, skaičius - 1</t>
    </r>
  </si>
  <si>
    <r>
      <rPr>
        <b/>
        <sz val="10"/>
        <rFont val="Times New Roman"/>
        <family val="1"/>
        <charset val="186"/>
      </rPr>
      <t xml:space="preserve">Veiksmas 1.2.1. </t>
    </r>
    <r>
      <rPr>
        <sz val="10"/>
        <rFont val="Times New Roman"/>
        <family val="1"/>
        <charset val="186"/>
      </rPr>
      <t>„Neformaliojo profesinio ugdymo ir integravimo į darbo rinką paslaugų teikimas neaktyviems darbo rinkoje asmenims, siekiant parengti paklausių profesijų specialistus ir sudaryti prielaidas darbo vietų kūrimui“</t>
    </r>
  </si>
  <si>
    <r>
      <rPr>
        <u/>
        <sz val="10"/>
        <rFont val="Times New Roman"/>
        <family val="1"/>
        <charset val="186"/>
      </rPr>
      <t>Projekto tikslas:</t>
    </r>
    <r>
      <rPr>
        <sz val="10"/>
        <rFont val="Times New Roman"/>
        <family val="1"/>
        <charset val="186"/>
      </rPr>
      <t xml:space="preserve"> S</t>
    </r>
    <r>
      <rPr>
        <b/>
        <sz val="10"/>
        <rFont val="Times New Roman"/>
        <family val="1"/>
        <charset val="186"/>
      </rPr>
      <t xml:space="preserve">uteikti šiuolaikines estetinės kosmetologijos ir biomedicinos teorines žinias ir praktinius įgūdžius, rengiant ir į darbo rinką padedant integruotis paklausių profesijų specialistams. </t>
    </r>
    <r>
      <rPr>
        <u/>
        <sz val="10"/>
        <rFont val="Times New Roman"/>
        <family val="1"/>
        <charset val="186"/>
      </rPr>
      <t>Projekto uždaviniai:</t>
    </r>
    <r>
      <rPr>
        <sz val="10"/>
        <rFont val="Times New Roman"/>
        <family val="1"/>
        <charset val="186"/>
      </rPr>
      <t xml:space="preserve"> 1. Teikti informavimo, konsultavimo, tarpininkavimo įdarbinant, įtraukiant į neformalųjį švietimą, paslaugas estetinės kosmetologijos srityje; 2. Vykdyti šiuolaikinius rinkos poreikius atliepiančius neformaliojo profesinio ugdymo mokymus bei praktinius užsiėmimus – profesinės laboratorijos veiklas, skatinant praktinį pasirengimą šiuolaikinei darbo rinkai. </t>
    </r>
    <r>
      <rPr>
        <u/>
        <sz val="10"/>
        <rFont val="Times New Roman"/>
        <family val="1"/>
        <charset val="186"/>
      </rPr>
      <t xml:space="preserve">Veiklos ir jų fiziniai įgyvendinimo rodikliai: </t>
    </r>
    <r>
      <rPr>
        <i/>
        <sz val="10"/>
        <rFont val="Times New Roman"/>
        <family val="1"/>
        <charset val="186"/>
      </rPr>
      <t>1.1. veikla</t>
    </r>
    <r>
      <rPr>
        <sz val="10"/>
        <rFont val="Times New Roman"/>
        <family val="1"/>
        <charset val="186"/>
      </rPr>
      <t xml:space="preserve"> - Inspiracinio renginio “Grožio ambasada” organizavimas, </t>
    </r>
    <r>
      <rPr>
        <i/>
        <sz val="10"/>
        <rFont val="Times New Roman"/>
        <family val="1"/>
        <charset val="186"/>
      </rPr>
      <t>rodiklis</t>
    </r>
    <r>
      <rPr>
        <sz val="10"/>
        <rFont val="Times New Roman"/>
        <family val="1"/>
        <charset val="186"/>
      </rPr>
      <t xml:space="preserve"> - "Renginyje dalyvaus ne mažiau kaip 100 visuomenės narių"; </t>
    </r>
    <r>
      <rPr>
        <i/>
        <sz val="10"/>
        <rFont val="Times New Roman"/>
        <family val="1"/>
        <charset val="186"/>
      </rPr>
      <t>1.2. veikla</t>
    </r>
    <r>
      <rPr>
        <sz val="10"/>
        <rFont val="Times New Roman"/>
        <family val="1"/>
        <charset val="186"/>
      </rPr>
      <t xml:space="preserve"> - Informavimo, konsultavimo, tarpininkavimo įdarbinant, įtraukiant į neformalųjį švietimą, paslaugų teikimas bedarbiams ir ekonomiškai neaktyviems asmenims, </t>
    </r>
    <r>
      <rPr>
        <i/>
        <sz val="10"/>
        <rFont val="Times New Roman"/>
        <family val="1"/>
        <charset val="186"/>
      </rPr>
      <t xml:space="preserve">rodiklis </t>
    </r>
    <r>
      <rPr>
        <sz val="10"/>
        <rFont val="Times New Roman"/>
        <family val="1"/>
        <charset val="186"/>
      </rPr>
      <t xml:space="preserve">- "Ne mažiau kaip 60 suteiktos suteiktos informavimo, konsultavimo, tarpininkavimo įdarbinant, įtraukiant į neformalųjį švietimą, paslaugos"; </t>
    </r>
    <r>
      <rPr>
        <i/>
        <sz val="10"/>
        <rFont val="Times New Roman"/>
        <family val="1"/>
        <charset val="186"/>
      </rPr>
      <t xml:space="preserve">2.1. veikla </t>
    </r>
    <r>
      <rPr>
        <sz val="10"/>
        <rFont val="Times New Roman"/>
        <family val="1"/>
        <charset val="186"/>
      </rPr>
      <t xml:space="preserve">- Neformaliojo profesinio ugdymo mokymų vykdymas, </t>
    </r>
    <r>
      <rPr>
        <i/>
        <sz val="10"/>
        <rFont val="Times New Roman"/>
        <family val="1"/>
        <charset val="186"/>
      </rPr>
      <t xml:space="preserve">rodiklis </t>
    </r>
    <r>
      <rPr>
        <sz val="10"/>
        <rFont val="Times New Roman"/>
        <family val="1"/>
        <charset val="186"/>
      </rPr>
      <t xml:space="preserve">- "Neformaliojo profesinio ugdymo mokymai bus suteikti ne mažiau kaip 60 asmenų. Neformaliojo profesinio ugdymo mokymų metu bus organizuojami 10 tematikos seminarai"; </t>
    </r>
    <r>
      <rPr>
        <i/>
        <sz val="10"/>
        <rFont val="Times New Roman"/>
        <family val="1"/>
        <charset val="186"/>
      </rPr>
      <t>2.2. veikla</t>
    </r>
    <r>
      <rPr>
        <sz val="10"/>
        <rFont val="Times New Roman"/>
        <family val="1"/>
        <charset val="186"/>
      </rPr>
      <t xml:space="preserve"> - Praktinių mokymų – profesinės laboratorijos veiklos įgyvendinimas, </t>
    </r>
    <r>
      <rPr>
        <i/>
        <sz val="10"/>
        <rFont val="Times New Roman"/>
        <family val="1"/>
        <charset val="186"/>
      </rPr>
      <t xml:space="preserve">rodiklis </t>
    </r>
    <r>
      <rPr>
        <sz val="10"/>
        <rFont val="Times New Roman"/>
        <family val="1"/>
        <charset val="186"/>
      </rPr>
      <t xml:space="preserve">- "Praktiniuose mokymuose-profesinėje laboratorijoje estetinės kosmetologijos paslaugas visuomenei teiks ne mažiau kaip 60 asmenų. Įdarbinti ar pradėję individualią veiklą asmenys - 15"
</t>
    </r>
  </si>
  <si>
    <r>
      <rPr>
        <b/>
        <sz val="10"/>
        <rFont val="Times New Roman"/>
        <family val="1"/>
        <charset val="186"/>
      </rPr>
      <t>VšĮ „LIBERI“</t>
    </r>
    <r>
      <rPr>
        <sz val="10"/>
        <rFont val="Times New Roman"/>
        <family val="1"/>
        <charset val="186"/>
      </rPr>
      <t>, el.p. vaikai.liberi@gmail.com, tel. +370 698 57 207, adresas - Kauno g. 47 -55, Klaipėda</t>
    </r>
  </si>
  <si>
    <t>Prevencinių veiklų organizavimas socialinę atskirtį patiriantiems  vaikams ir jaunuoliams</t>
  </si>
  <si>
    <r>
      <rPr>
        <u/>
        <sz val="10"/>
        <rFont val="Times New Roman"/>
        <family val="1"/>
        <charset val="186"/>
      </rPr>
      <t>Projekto tikslas</t>
    </r>
    <r>
      <rPr>
        <sz val="10"/>
        <rFont val="Times New Roman"/>
        <family val="1"/>
        <charset val="186"/>
      </rPr>
      <t xml:space="preserve">: </t>
    </r>
    <r>
      <rPr>
        <b/>
        <sz val="10"/>
        <rFont val="Times New Roman"/>
        <family val="1"/>
        <charset val="186"/>
      </rPr>
      <t>Bendruomenės narių įtraukimas į savanorystės veiklas, organizuojant prevencines veiklas socialinę atskirtį patiriantiems, delinkventinio elgesio vaikams ir jaunuoliams</t>
    </r>
    <r>
      <rPr>
        <sz val="10"/>
        <rFont val="Times New Roman"/>
        <family val="1"/>
        <charset val="186"/>
      </rPr>
      <t xml:space="preserve">. </t>
    </r>
    <r>
      <rPr>
        <u/>
        <sz val="10"/>
        <rFont val="Times New Roman"/>
        <family val="1"/>
        <charset val="186"/>
      </rPr>
      <t>Projekto uždavinys:</t>
    </r>
    <r>
      <rPr>
        <sz val="10"/>
        <rFont val="Times New Roman"/>
        <family val="1"/>
        <charset val="186"/>
      </rPr>
      <t xml:space="preserve"> 1. Organizuoti prevencines veiklas socialinę atskirtį patiriantiems vaikams ir jaunuoliams, įtraukiant savanorius. </t>
    </r>
    <r>
      <rPr>
        <u/>
        <sz val="10"/>
        <rFont val="Times New Roman"/>
        <family val="1"/>
        <charset val="186"/>
      </rPr>
      <t>Veiklos ir jų fiziniai įgyvendinimo rodikliai</t>
    </r>
    <r>
      <rPr>
        <sz val="10"/>
        <rFont val="Times New Roman"/>
        <family val="1"/>
        <charset val="186"/>
      </rPr>
      <t xml:space="preserve">: </t>
    </r>
    <r>
      <rPr>
        <i/>
        <sz val="10"/>
        <rFont val="Times New Roman"/>
        <family val="1"/>
        <charset val="186"/>
      </rPr>
      <t xml:space="preserve">1.1. veikla </t>
    </r>
    <r>
      <rPr>
        <sz val="10"/>
        <rFont val="Times New Roman"/>
        <family val="1"/>
        <charset val="186"/>
      </rPr>
      <t xml:space="preserve">- Savanoriškos veiklos organizavimas ir savanorių mokymas, rodiklis - "Savanoriai - 10 (planuojama apmokyti 20 savanorių per 1,5 metų, iš kurių su 10 bus sudarytos savanorystės sutartys)".; </t>
    </r>
    <r>
      <rPr>
        <i/>
        <sz val="10"/>
        <rFont val="Times New Roman"/>
        <family val="1"/>
        <charset val="186"/>
      </rPr>
      <t>1.2. veikla</t>
    </r>
    <r>
      <rPr>
        <sz val="10"/>
        <rFont val="Times New Roman"/>
        <family val="1"/>
        <charset val="186"/>
      </rPr>
      <t xml:space="preserve"> - Bendrųjų socialinių ir kitų reikalingų paslaugų teikimas socialinę atskirtį patiriantiemsvaikams ir jaunuoliams, rodiklis - "Socialinę atskirtį patiriantys vaikai ir jaunuoliai - 60, savanoriai - 10";</t>
    </r>
    <r>
      <rPr>
        <i/>
        <sz val="10"/>
        <rFont val="Times New Roman"/>
        <family val="1"/>
        <charset val="186"/>
      </rPr>
      <t xml:space="preserve"> 1.3 veikla </t>
    </r>
    <r>
      <rPr>
        <sz val="10"/>
        <rFont val="Times New Roman"/>
        <family val="1"/>
        <charset val="186"/>
      </rPr>
      <t>- Informacijos apie įvairios e organizacijose prieinamas socialines ir kitas reikalingas paslaugas sklaida socialinę atskirtį patiriantiems gyventojams ir tarpininkavimas šias paslaugas gaunant, rodiklis - "Vaikai ir jaunuoliai patiriantys socialinę atskirtį - 60, savanoriai - 10".</t>
    </r>
  </si>
  <si>
    <r>
      <rPr>
        <u/>
        <sz val="10"/>
        <rFont val="Times New Roman"/>
        <family val="1"/>
        <charset val="186"/>
      </rPr>
      <t>PFSA produkto rodikliai:</t>
    </r>
    <r>
      <rPr>
        <sz val="10"/>
        <rFont val="Times New Roman"/>
        <family val="1"/>
        <charset val="186"/>
      </rPr>
      <t xml:space="preserve"> 1) BIVP projektų veiklų dalyviai (įskaitant visas tikslines grupes) - 70 dalyvių, 2) Projektų, kuriuos visiškai arba iš dalies įgyvendino socialiniai partneriai ar NVO, skaičius - 1.                                   Strategijoje nurodyti </t>
    </r>
    <r>
      <rPr>
        <u/>
        <sz val="10"/>
        <rFont val="Times New Roman"/>
        <family val="1"/>
        <charset val="186"/>
      </rPr>
      <t>stebėsenos produkto rodikliai,</t>
    </r>
    <r>
      <rPr>
        <sz val="10"/>
        <rFont val="Times New Roman"/>
        <family val="1"/>
        <charset val="186"/>
      </rPr>
      <t xml:space="preserve"> prie kurių būtų prisidedama įgyvendinant projektą - "Prevencinėse veiklose užimta ne mažiau kaip 60 vaikų ir jaunuolių patiriančių sicialinę atskirtį".</t>
    </r>
  </si>
  <si>
    <t>17.</t>
  </si>
  <si>
    <r>
      <rPr>
        <u/>
        <sz val="10"/>
        <rFont val="Times New Roman"/>
        <family val="1"/>
        <charset val="186"/>
      </rPr>
      <t xml:space="preserve">Projekto tikslas </t>
    </r>
    <r>
      <rPr>
        <sz val="10"/>
        <rFont val="Times New Roman"/>
        <family val="1"/>
        <charset val="186"/>
      </rPr>
      <t>- S</t>
    </r>
    <r>
      <rPr>
        <b/>
        <sz val="10"/>
        <rFont val="Times New Roman"/>
        <family val="1"/>
        <charset val="186"/>
      </rPr>
      <t xml:space="preserve">katinti tikslinės teritorijos gyventojų verslumą, bendradrabiaujant su besiribojančiu rajonu, bei įgyvendinandinti bendras, verslumą skatinančias, veiklas. </t>
    </r>
    <r>
      <rPr>
        <u/>
        <sz val="10"/>
        <rFont val="Times New Roman"/>
        <family val="1"/>
        <charset val="186"/>
      </rPr>
      <t xml:space="preserve">Projekto uždaviniai </t>
    </r>
    <r>
      <rPr>
        <sz val="10"/>
        <rFont val="Times New Roman"/>
        <family val="1"/>
        <charset val="186"/>
      </rPr>
      <t xml:space="preserve">- 1)  Mokyti ir konsultuoti pradedančius tikslinės teritorijos verslininkus kaip pradėti ir plėtoti verslą naudojant vietos produktus/žaliavas/paslaugas, padėti jiems surasti tiekėjus ir rinkas, užmegzti verslo ryšius; 2) Bendradarbiaujant miesto ir kaimo ūkio ir verslo subjektams, formuoti galimus klasterius, gaminančius originalius, vietinį išskirtinumą pabrėžiančius maisto produktus; 
</t>
    </r>
    <r>
      <rPr>
        <b/>
        <sz val="10"/>
        <rFont val="Times New Roman"/>
        <family val="1"/>
        <charset val="186"/>
      </rPr>
      <t>Veikla Nr. 1:</t>
    </r>
    <r>
      <rPr>
        <sz val="10"/>
        <rFont val="Times New Roman"/>
        <family val="1"/>
        <charset val="186"/>
      </rPr>
      <t xml:space="preserve"> Tikslinės grupės informavimas, bei neformalaus mokymo veiklų vykdymas.</t>
    </r>
    <r>
      <rPr>
        <b/>
        <sz val="10"/>
        <rFont val="Times New Roman"/>
        <family val="1"/>
        <charset val="186"/>
      </rPr>
      <t xml:space="preserve"> Fiziniai rodikliai:</t>
    </r>
    <r>
      <rPr>
        <sz val="10"/>
        <rFont val="Times New Roman"/>
        <family val="1"/>
        <charset val="186"/>
      </rPr>
      <t xml:space="preserve"> Suorganizuoti informaciniai renginiai – 18 vnt.; Suorganizuoti verslumo skatinimo renginiai – 3 vnt.; Suorganizuoti neformalaus mokymo renginiai – 36 vnt.
</t>
    </r>
    <r>
      <rPr>
        <b/>
        <sz val="10"/>
        <rFont val="Times New Roman"/>
        <family val="1"/>
        <charset val="186"/>
      </rPr>
      <t>Veikla Nr. 2:</t>
    </r>
    <r>
      <rPr>
        <sz val="10"/>
        <rFont val="Times New Roman"/>
        <family val="1"/>
        <charset val="186"/>
      </rPr>
      <t xml:space="preserve"> Tikslinės grupės konsultavimas, siekiant paskatinti gyventojus pradėti savo verslą. </t>
    </r>
    <r>
      <rPr>
        <b/>
        <sz val="10"/>
        <rFont val="Times New Roman"/>
        <family val="1"/>
        <charset val="186"/>
      </rPr>
      <t xml:space="preserve">Fiziniai rodikliai: </t>
    </r>
    <r>
      <rPr>
        <sz val="10"/>
        <rFont val="Times New Roman"/>
        <family val="1"/>
        <charset val="186"/>
      </rPr>
      <t xml:space="preserve">Individualios konsultacijos – 50 vnt.; 
</t>
    </r>
    <r>
      <rPr>
        <b/>
        <sz val="10"/>
        <rFont val="Times New Roman"/>
        <family val="1"/>
        <charset val="186"/>
      </rPr>
      <t xml:space="preserve">Veikla Nr. 3: </t>
    </r>
    <r>
      <rPr>
        <sz val="10"/>
        <rFont val="Times New Roman"/>
        <family val="1"/>
        <charset val="186"/>
      </rPr>
      <t xml:space="preserve">Sukurti bendradarbiavimo tarp miesto ir kaimo inkubatorių, kuriame tikslinei grupei būtų sudarytos sąlygos plėtoti savo verslumo įgūdžius, o kaimo ūkio ir verslo subjektams, gaminantiems originalius, vietinį išskirtinumą pabrėžiančius maisto produktus - naujų rinkų ir partnerystės perspektyvas. </t>
    </r>
    <r>
      <rPr>
        <b/>
        <sz val="10"/>
        <rFont val="Times New Roman"/>
        <family val="1"/>
        <charset val="186"/>
      </rPr>
      <t>Fiziniai rodikliai:</t>
    </r>
    <r>
      <rPr>
        <sz val="10"/>
        <rFont val="Times New Roman"/>
        <family val="1"/>
        <charset val="186"/>
      </rPr>
      <t xml:space="preserve"> Įkurtas bendradarbiavimo tarp miesto ir kaimo inkubatorius – 1 vnt.; Informavimo priemonių kūrimas – 1 kompl.
</t>
    </r>
  </si>
  <si>
    <r>
      <rPr>
        <u/>
        <sz val="10"/>
        <rFont val="Times New Roman"/>
        <family val="1"/>
        <charset val="186"/>
      </rPr>
      <t>Projekto tikslas:</t>
    </r>
    <r>
      <rPr>
        <sz val="10"/>
        <rFont val="Times New Roman"/>
        <family val="1"/>
        <charset val="186"/>
      </rPr>
      <t xml:space="preserve"> </t>
    </r>
    <r>
      <rPr>
        <b/>
        <sz val="10"/>
        <rFont val="Times New Roman"/>
        <family val="1"/>
        <charset val="186"/>
      </rPr>
      <t xml:space="preserve">Skatinti verslumą Klaipėdos integruotų investicijų teritorijoje, paremiant smulkaus verslo steigimosi ir neseniai įsteigto verslo plėtros iniciatyvas Klaipėdos miesto senamiestyje. </t>
    </r>
    <r>
      <rPr>
        <u/>
        <sz val="10"/>
        <rFont val="Times New Roman"/>
        <family val="1"/>
        <charset val="186"/>
      </rPr>
      <t>Projekto uždavinys</t>
    </r>
    <r>
      <rPr>
        <sz val="10"/>
        <rFont val="Times New Roman"/>
        <family val="1"/>
        <charset val="186"/>
      </rPr>
      <t xml:space="preserve"> - Skatinti tikslinės teritorijos gyventojų verslumą, suteikiant būtinas žinias bei pagalbą verslo pradžiai. </t>
    </r>
    <r>
      <rPr>
        <u/>
        <sz val="10"/>
        <rFont val="Times New Roman"/>
        <family val="1"/>
        <charset val="186"/>
      </rPr>
      <t xml:space="preserve">Veiklos ir jų fiziniai įgyvendinimo rodikliai: </t>
    </r>
    <r>
      <rPr>
        <b/>
        <sz val="10"/>
        <rFont val="Times New Roman"/>
        <family val="1"/>
        <charset val="186"/>
      </rPr>
      <t>1 veikla</t>
    </r>
    <r>
      <rPr>
        <sz val="10"/>
        <rFont val="Times New Roman"/>
        <family val="1"/>
        <charset val="186"/>
      </rPr>
      <t xml:space="preserve"> - Projekto dalyvių motyvavimas ir mokymai, </t>
    </r>
    <r>
      <rPr>
        <b/>
        <sz val="10"/>
        <rFont val="Times New Roman"/>
        <family val="1"/>
        <charset val="186"/>
      </rPr>
      <t xml:space="preserve">fiziniai  rodikliai </t>
    </r>
    <r>
      <rPr>
        <sz val="10"/>
        <rFont val="Times New Roman"/>
        <family val="1"/>
        <charset val="186"/>
      </rPr>
      <t xml:space="preserve">– 1.1. Motyvacinis renginys – 1;  1.2. Mokymai – 30 asm.;  </t>
    </r>
    <r>
      <rPr>
        <b/>
        <sz val="10"/>
        <rFont val="Times New Roman"/>
        <family val="1"/>
        <charset val="186"/>
      </rPr>
      <t>2 veikla</t>
    </r>
    <r>
      <rPr>
        <sz val="10"/>
        <rFont val="Times New Roman"/>
        <family val="1"/>
        <charset val="186"/>
      </rPr>
      <t xml:space="preserve"> - Pagalbos verslo pradžiai teikimas, fiziniai rodikliai - 2.1. TV laida – 15 vnt.; 2.1. Paremti jauno verslo subjektai – 18.
</t>
    </r>
  </si>
  <si>
    <r>
      <rPr>
        <u/>
        <sz val="10"/>
        <rFont val="Times New Roman"/>
        <family val="1"/>
        <charset val="186"/>
      </rPr>
      <t>Projekto tikslas</t>
    </r>
    <r>
      <rPr>
        <sz val="10"/>
        <rFont val="Times New Roman"/>
        <family val="1"/>
        <charset val="186"/>
      </rPr>
      <t xml:space="preserve"> - </t>
    </r>
    <r>
      <rPr>
        <b/>
        <sz val="10"/>
        <rFont val="Times New Roman"/>
        <family val="1"/>
        <charset val="186"/>
      </rPr>
      <t>Mažinti neįgaliųjų bei dėl ligos krizę patiriančių asmenų ir jų šeimos narių socialinę atskirtį</t>
    </r>
    <r>
      <rPr>
        <sz val="10"/>
        <rFont val="Times New Roman"/>
        <family val="1"/>
        <charset val="186"/>
      </rPr>
      <t xml:space="preserve">; </t>
    </r>
    <r>
      <rPr>
        <u/>
        <sz val="10"/>
        <rFont val="Times New Roman"/>
        <family val="1"/>
        <charset val="186"/>
      </rPr>
      <t>projekto uždavinys</t>
    </r>
    <r>
      <rPr>
        <sz val="10"/>
        <rFont val="Times New Roman"/>
        <family val="1"/>
        <charset val="186"/>
      </rPr>
      <t xml:space="preserve"> - organizuoti socialinių paslaugų teikimą sentyvo amžiaus asmenims, patiriantimes socialinę atskirtį, įtraukiant savanorius; </t>
    </r>
    <r>
      <rPr>
        <u/>
        <sz val="10"/>
        <rFont val="Times New Roman"/>
        <family val="1"/>
        <charset val="186"/>
      </rPr>
      <t>veiklos ir jų fiziniai įgyvendinimo rodikliai:</t>
    </r>
    <r>
      <rPr>
        <sz val="10"/>
        <rFont val="Times New Roman"/>
        <family val="1"/>
        <charset val="186"/>
      </rPr>
      <t xml:space="preserve"> </t>
    </r>
    <r>
      <rPr>
        <b/>
        <sz val="10"/>
        <rFont val="Times New Roman"/>
        <family val="1"/>
        <charset val="186"/>
      </rPr>
      <t>1 veikla.</t>
    </r>
    <r>
      <rPr>
        <sz val="10"/>
        <rFont val="Times New Roman"/>
        <family val="1"/>
        <charset val="186"/>
      </rPr>
      <t xml:space="preserve"> Savanoriškos veiklos organizavimas ir savanorių mokymas. </t>
    </r>
    <r>
      <rPr>
        <b/>
        <sz val="10"/>
        <rFont val="Times New Roman"/>
        <family val="1"/>
        <charset val="186"/>
      </rPr>
      <t xml:space="preserve">Rodiklis </t>
    </r>
    <r>
      <rPr>
        <sz val="10"/>
        <rFont val="Times New Roman"/>
        <family val="1"/>
        <charset val="186"/>
      </rPr>
      <t xml:space="preserve">- 24 savanoriai (apmokyti 60 svanorių per 3 metus, iš kurių su 24 bus sudarytos savanorystės sutartys). </t>
    </r>
    <r>
      <rPr>
        <b/>
        <sz val="10"/>
        <rFont val="Times New Roman"/>
        <family val="1"/>
        <charset val="186"/>
      </rPr>
      <t>2 veikla</t>
    </r>
    <r>
      <rPr>
        <sz val="10"/>
        <rFont val="Times New Roman"/>
        <family val="1"/>
        <charset val="186"/>
      </rPr>
      <t xml:space="preserve">. Bendrųjų socialinių paslaugų, specialiųjų socialinės priežiūros paslaugų ir kitų reikalingų paslaugų socialinę atskirtį patiriantiems gyventojams teikimas. </t>
    </r>
    <r>
      <rPr>
        <b/>
        <sz val="10"/>
        <rFont val="Times New Roman"/>
        <family val="1"/>
        <charset val="186"/>
      </rPr>
      <t>Rodiklia</t>
    </r>
    <r>
      <rPr>
        <sz val="10"/>
        <rFont val="Times New Roman"/>
        <family val="1"/>
        <charset val="186"/>
      </rPr>
      <t>i - 120 senyvo amžiaus asmenų, iš jų turinčių dalinį nedarbingumą/neįgalumą - 20 ir 30 savanorių. 3 veikla. Informacijos apie įvairiose organizacijose prieinamas socialines ir kitas reikalingas paslaugas sklaida socialinę atskirtį patiriantiems gyventojams ir tarpininkavimas šias paslaugas gaunant. Fiziniai rodikliai - 120 senyvo amžiaus asmenų, iš jų turinčių dalinį nedarbingumą - 20 ir 40 savanorių.</t>
    </r>
  </si>
  <si>
    <r>
      <rPr>
        <u/>
        <sz val="10"/>
        <rFont val="Times New Roman"/>
        <family val="1"/>
        <charset val="186"/>
      </rPr>
      <t>Projekto tikslas</t>
    </r>
    <r>
      <rPr>
        <sz val="10"/>
        <rFont val="Times New Roman"/>
        <family val="1"/>
        <charset val="186"/>
      </rPr>
      <t xml:space="preserve"> - </t>
    </r>
    <r>
      <rPr>
        <b/>
        <sz val="10"/>
        <rFont val="Times New Roman"/>
        <family val="1"/>
        <charset val="186"/>
      </rPr>
      <t>Sukurti tinkamas /palankias sąlygas onkologiniams ligoniams ir artimiesiems įveikti krizę, pagerinant jų gyvenimo kokybę ir paskatinti visapusišką integraciją į socialinį gyvenimą</t>
    </r>
    <r>
      <rPr>
        <sz val="10"/>
        <rFont val="Times New Roman"/>
        <family val="1"/>
        <charset val="186"/>
      </rPr>
      <t xml:space="preserve">; </t>
    </r>
    <r>
      <rPr>
        <u/>
        <sz val="10"/>
        <rFont val="Times New Roman"/>
        <family val="1"/>
        <charset val="186"/>
      </rPr>
      <t>projekto uždavinys</t>
    </r>
    <r>
      <rPr>
        <sz val="10"/>
        <rFont val="Times New Roman"/>
        <family val="1"/>
        <charset val="186"/>
      </rPr>
      <t xml:space="preserve"> - teikti novatoriškas kompleksines specialiąsias socialines ir kitas paslaugas onkologiniams ligoniams ir jų artimiesiems; </t>
    </r>
    <r>
      <rPr>
        <u/>
        <sz val="10"/>
        <rFont val="Times New Roman"/>
        <family val="1"/>
        <charset val="186"/>
      </rPr>
      <t>veiklos ir jų fiziniai įgyvendinimo rodikliai:</t>
    </r>
    <r>
      <rPr>
        <b/>
        <sz val="10"/>
        <rFont val="Times New Roman"/>
        <family val="1"/>
        <charset val="186"/>
      </rPr>
      <t xml:space="preserve"> 1 veikla.  S</t>
    </r>
    <r>
      <rPr>
        <sz val="10"/>
        <rFont val="Times New Roman"/>
        <family val="1"/>
        <charset val="186"/>
      </rPr>
      <t xml:space="preserve">avipagalbos grupių veiklos užtikrinimas, rodikliai - paslaugas gausainčių projekto dalyvių - ligonių ir jų artimųjų skaičius - 110 (70 ligonių ir 40 jų artimųjų) paslaugas teiks 2 savanoriai; </t>
    </r>
    <r>
      <rPr>
        <b/>
        <sz val="10"/>
        <rFont val="Times New Roman"/>
        <family val="1"/>
        <charset val="186"/>
      </rPr>
      <t>2 veikla.</t>
    </r>
    <r>
      <rPr>
        <sz val="10"/>
        <rFont val="Times New Roman"/>
        <family val="1"/>
        <charset val="186"/>
      </rPr>
      <t xml:space="preserve"> Psichosocialinių paslaugų teikimas, rodikliai - paslaugas gausiančių ligonių skaičius - 690, jų artimųjų skaičius - 280, paslaugas teiksiančių savanorių skaičius  - 10; 3 veikla. Sociokultūrinių paslaugų teikimas,  rodikliai - paslaugas gausiančių ligonių skaičius - 960, jų artimųjų skaičius - 380, paslaugas teiksiančių savanorių skaičius - 3; 4 veikla. Informacijos sklaidos užtikrinimas, rodikliai - išleisti 4 leidiniai, sukurtas filmas - 1 vnt., įrengtas informacinis stendas - 1 vnt.; projekto veikloje dalyvaujantys neįgalieji ir dėl ligos krizę patiriantys asmenys - 60,  jų artimieji asmenys - 5. </t>
    </r>
  </si>
  <si>
    <r>
      <rPr>
        <u/>
        <sz val="10"/>
        <rFont val="Times New Roman"/>
        <family val="1"/>
        <charset val="186"/>
      </rPr>
      <t>Projekto tikslas</t>
    </r>
    <r>
      <rPr>
        <sz val="10"/>
        <rFont val="Times New Roman"/>
        <family val="1"/>
        <charset val="186"/>
      </rPr>
      <t xml:space="preserve"> - </t>
    </r>
    <r>
      <rPr>
        <b/>
        <sz val="10"/>
        <rFont val="Times New Roman"/>
        <family val="1"/>
        <charset val="186"/>
      </rPr>
      <t>Bendruomenės narių įtraukimas į savanorystės veiklas, siekiant sumažinti senyvo amžiaus asmenų socialinę atskirtį visuomenėje</t>
    </r>
    <r>
      <rPr>
        <sz val="10"/>
        <rFont val="Times New Roman"/>
        <family val="1"/>
        <charset val="186"/>
      </rPr>
      <t xml:space="preserve">; </t>
    </r>
    <r>
      <rPr>
        <u/>
        <sz val="10"/>
        <rFont val="Times New Roman"/>
        <family val="1"/>
        <charset val="186"/>
      </rPr>
      <t>projekto uždavinys</t>
    </r>
    <r>
      <rPr>
        <sz val="10"/>
        <rFont val="Times New Roman"/>
        <family val="1"/>
        <charset val="186"/>
      </rPr>
      <t xml:space="preserve"> - organizuoti socialinių paslaugų teikimą sentyvo amžiaus asmenims, patiriantimes socialinę atskirtį, įtraukiant savanorius; </t>
    </r>
    <r>
      <rPr>
        <u/>
        <sz val="10"/>
        <rFont val="Times New Roman"/>
        <family val="1"/>
        <charset val="186"/>
      </rPr>
      <t>veiklos ir jų fiziniai įgyvendinimo rodikliai</t>
    </r>
    <r>
      <rPr>
        <sz val="10"/>
        <rFont val="Times New Roman"/>
        <family val="1"/>
        <charset val="186"/>
      </rPr>
      <t xml:space="preserve">: </t>
    </r>
    <r>
      <rPr>
        <b/>
        <sz val="10"/>
        <rFont val="Times New Roman"/>
        <family val="1"/>
        <charset val="186"/>
      </rPr>
      <t>1 veikla.</t>
    </r>
    <r>
      <rPr>
        <sz val="10"/>
        <rFont val="Times New Roman"/>
        <family val="1"/>
        <charset val="186"/>
      </rPr>
      <t xml:space="preserve"> Savanoriškos veiklos organizavimas ir savanorių mokymas, </t>
    </r>
    <r>
      <rPr>
        <b/>
        <sz val="10"/>
        <rFont val="Times New Roman"/>
        <family val="1"/>
        <charset val="186"/>
      </rPr>
      <t>rodikliai</t>
    </r>
    <r>
      <rPr>
        <sz val="10"/>
        <rFont val="Times New Roman"/>
        <family val="1"/>
        <charset val="186"/>
      </rPr>
      <t xml:space="preserve"> - 24 savanoriai (apmokyta 60 svanorių per 3 metus, iš kurių su 24 bus sudarytos savanorystės sutartys). </t>
    </r>
    <r>
      <rPr>
        <b/>
        <sz val="10"/>
        <rFont val="Times New Roman"/>
        <family val="1"/>
        <charset val="186"/>
      </rPr>
      <t>2 veikla.</t>
    </r>
    <r>
      <rPr>
        <sz val="10"/>
        <rFont val="Times New Roman"/>
        <family val="1"/>
        <charset val="186"/>
      </rPr>
      <t xml:space="preserve"> Bendrųjų socialinių paslaugų, specialiųjų socialinės priežiūros paslaugų ir kitų reikalingų paslaugų socialinę atskirtį patiriantiems gyventojams teikimas, </t>
    </r>
    <r>
      <rPr>
        <b/>
        <sz val="10"/>
        <rFont val="Times New Roman"/>
        <family val="1"/>
        <charset val="186"/>
      </rPr>
      <t xml:space="preserve">rodikliai </t>
    </r>
    <r>
      <rPr>
        <sz val="10"/>
        <rFont val="Times New Roman"/>
        <family val="1"/>
        <charset val="186"/>
      </rPr>
      <t xml:space="preserve">- senyvo amžiaus asmenys - 120, iš jų turintys dalinį nedarbingumą /neįgalumą - 20, savanoriai - 30. </t>
    </r>
    <r>
      <rPr>
        <b/>
        <sz val="10"/>
        <rFont val="Times New Roman"/>
        <family val="1"/>
        <charset val="186"/>
      </rPr>
      <t xml:space="preserve">3 veikla. </t>
    </r>
    <r>
      <rPr>
        <sz val="10"/>
        <rFont val="Times New Roman"/>
        <family val="1"/>
        <charset val="186"/>
      </rPr>
      <t xml:space="preserve">Informacijos apie įvairiose organizacijose prieinamas socialines ir kitas reikalingas paslaugas sklaida socialinę atskirtį patiriantiems gyventojams ir tarpininkavimas šias paslaugas gaunant, </t>
    </r>
    <r>
      <rPr>
        <b/>
        <sz val="10"/>
        <rFont val="Times New Roman"/>
        <family val="1"/>
        <charset val="186"/>
      </rPr>
      <t>rodiklia</t>
    </r>
    <r>
      <rPr>
        <sz val="10"/>
        <rFont val="Times New Roman"/>
        <family val="1"/>
        <charset val="186"/>
      </rPr>
      <t xml:space="preserve">i - senyvo amžiaus asmenys - 120, iš jų turintys dalinį nedarbingumą - 20, savanoriai - 40. </t>
    </r>
  </si>
  <si>
    <r>
      <rPr>
        <u/>
        <sz val="10"/>
        <rFont val="Times New Roman"/>
        <family val="1"/>
        <charset val="186"/>
      </rPr>
      <t>Projekto tikslas</t>
    </r>
    <r>
      <rPr>
        <sz val="10"/>
        <rFont val="Times New Roman"/>
        <family val="1"/>
        <charset val="186"/>
      </rPr>
      <t xml:space="preserve"> – </t>
    </r>
    <r>
      <rPr>
        <b/>
        <sz val="10"/>
        <rFont val="Times New Roman"/>
        <family val="1"/>
        <charset val="186"/>
      </rPr>
      <t>Sumažinti socialinę atskirtį tikslinėje teritorijoje teikiant trumpalaikio atokvėpio paslaugas neįgaliųjų ir dėl ligos krizę patiriančių asmenų artimiesiems</t>
    </r>
    <r>
      <rPr>
        <sz val="10"/>
        <rFont val="Times New Roman"/>
        <family val="1"/>
        <charset val="186"/>
      </rPr>
      <t xml:space="preserve">. </t>
    </r>
    <r>
      <rPr>
        <u/>
        <sz val="10"/>
        <rFont val="Times New Roman"/>
        <family val="1"/>
        <charset val="186"/>
      </rPr>
      <t>Projekto uždavinys</t>
    </r>
    <r>
      <rPr>
        <sz val="10"/>
        <rFont val="Times New Roman"/>
        <family val="1"/>
        <charset val="186"/>
      </rPr>
      <t xml:space="preserve"> - Mažinti negalią turinčių asmenų ir jų šeimos narių socialinę atskirtį, užtikrinant atokvėpio, gedėjimo, savanorystės, mokymo, dienos užimtumo ir informuotumo paslaugas. </t>
    </r>
    <r>
      <rPr>
        <u/>
        <sz val="10"/>
        <rFont val="Times New Roman"/>
        <family val="1"/>
        <charset val="186"/>
      </rPr>
      <t>Veiklos ir jų fiziniai įgyvendinimo rodikliai:</t>
    </r>
    <r>
      <rPr>
        <sz val="10"/>
        <rFont val="Times New Roman"/>
        <family val="1"/>
        <charset val="186"/>
      </rPr>
      <t xml:space="preserve"> </t>
    </r>
    <r>
      <rPr>
        <b/>
        <sz val="10"/>
        <rFont val="Times New Roman"/>
        <family val="1"/>
        <charset val="186"/>
      </rPr>
      <t>1 veikla.</t>
    </r>
    <r>
      <rPr>
        <sz val="10"/>
        <rFont val="Times New Roman"/>
        <family val="1"/>
        <charset val="186"/>
      </rPr>
      <t xml:space="preserve"> Savanorių paruošimas ir rengimas bendradarbiavimui su personalu ir namiškiais, ligoniais, t.p. jų artimaisiais, suteikiant atokvėpio paslaugas, </t>
    </r>
    <r>
      <rPr>
        <b/>
        <sz val="10"/>
        <rFont val="Times New Roman"/>
        <family val="1"/>
        <charset val="186"/>
      </rPr>
      <t xml:space="preserve">rodikliai </t>
    </r>
    <r>
      <rPr>
        <sz val="10"/>
        <rFont val="Times New Roman"/>
        <family val="1"/>
        <charset val="186"/>
      </rPr>
      <t xml:space="preserve">- per 3  metus parengta 60 savanorių, organizuotos 28 teorinės ir 10 valandų praktinių mokymų per metus 60 savanorių paruošimui, savanoriai integruoti į įstaigos darbą; </t>
    </r>
    <r>
      <rPr>
        <b/>
        <sz val="10"/>
        <rFont val="Times New Roman"/>
        <family val="1"/>
        <charset val="186"/>
      </rPr>
      <t>2 veikla.</t>
    </r>
    <r>
      <rPr>
        <sz val="10"/>
        <rFont val="Times New Roman"/>
        <family val="1"/>
        <charset val="186"/>
      </rPr>
      <t xml:space="preserve"> Socialinių paslaugų teikimas neįgaliesiems bei dėl ligos krizę patiriantiems asmenims bei jų artimiesiems, </t>
    </r>
    <r>
      <rPr>
        <b/>
        <sz val="10"/>
        <rFont val="Times New Roman"/>
        <family val="1"/>
        <charset val="186"/>
      </rPr>
      <t>rodikliai</t>
    </r>
    <r>
      <rPr>
        <sz val="10"/>
        <rFont val="Times New Roman"/>
        <family val="1"/>
        <charset val="186"/>
      </rPr>
      <t xml:space="preserve"> - suteiktos socialinės paslaugos 65 neįgaliesiems ir dėl ligos krizę patiriantiems asmenims bei suteiktos laikino atokvėpio paslaugos 65 jų artimiesiems; </t>
    </r>
    <r>
      <rPr>
        <b/>
        <sz val="10"/>
        <rFont val="Times New Roman"/>
        <family val="1"/>
        <charset val="186"/>
      </rPr>
      <t>3 veikla.</t>
    </r>
    <r>
      <rPr>
        <sz val="10"/>
        <rFont val="Times New Roman"/>
        <family val="1"/>
        <charset val="186"/>
      </rPr>
      <t xml:space="preserve"> Socialinių paslaugų teikimui būtinos infrastruktūros atnaujinimas ir aprūpinimas reikalinga įranga, </t>
    </r>
    <r>
      <rPr>
        <b/>
        <sz val="10"/>
        <rFont val="Times New Roman"/>
        <family val="1"/>
        <charset val="186"/>
      </rPr>
      <t>rodikliai</t>
    </r>
    <r>
      <rPr>
        <sz val="10"/>
        <rFont val="Times New Roman"/>
        <family val="1"/>
        <charset val="186"/>
      </rPr>
      <t xml:space="preserve"> - įsigyta įranga: 22 funkcinės lovos, 22 lovos spintelės, 1 keltuvas-kopiklis, 5 tualetinės kėdės vežimėliai, 5 vaikštynės, 1 minkšto kampo komplektas; </t>
    </r>
    <r>
      <rPr>
        <b/>
        <sz val="10"/>
        <rFont val="Times New Roman"/>
        <family val="1"/>
        <charset val="186"/>
      </rPr>
      <t>4 veikla</t>
    </r>
    <r>
      <rPr>
        <sz val="10"/>
        <rFont val="Times New Roman"/>
        <family val="1"/>
        <charset val="186"/>
      </rPr>
      <t xml:space="preserve">. Informacijos sklaida apie socialines paslaugas socialinę atskirtį patiriantiems pacientams ir jų artimiesiems, </t>
    </r>
    <r>
      <rPr>
        <b/>
        <sz val="10"/>
        <rFont val="Times New Roman"/>
        <family val="1"/>
        <charset val="186"/>
      </rPr>
      <t>rodikliai</t>
    </r>
    <r>
      <rPr>
        <sz val="10"/>
        <rFont val="Times New Roman"/>
        <family val="1"/>
        <charset val="186"/>
      </rPr>
      <t xml:space="preserve"> -  publikuoti 5 straipsniai apie savanorystę, leidinys apie socialinių paslaugų prieinamumą Klaipėdos mieste, 100 brošiūrų apie savanorių darbą ir galimybes, 100 knygelių apie gedėjimą, 500 reklaminių bukletų apie įstaigos darbą. Suorganizuotas naujų sukurtų paslaugų pristatymo visuomenei renginys apie projektinę veiklą ir sukurtas gedėjimo ir atokvėpio paslaugas. Organizuotos 5 atvirų durų dienos, siekiant visuomenę supažindinti su teikiamomis paslaugomis.  </t>
    </r>
  </si>
  <si>
    <r>
      <rPr>
        <u/>
        <sz val="10"/>
        <rFont val="Times New Roman"/>
        <family val="1"/>
        <charset val="186"/>
      </rPr>
      <t>Projekto tikslas</t>
    </r>
    <r>
      <rPr>
        <sz val="10"/>
        <rFont val="Times New Roman"/>
        <family val="1"/>
        <charset val="186"/>
      </rPr>
      <t xml:space="preserve"> – </t>
    </r>
    <r>
      <rPr>
        <b/>
        <sz val="10"/>
        <rFont val="Times New Roman"/>
        <family val="1"/>
        <charset val="186"/>
      </rPr>
      <t>Per 36 mėn. suteikti 75-iems subjektams kūrybinio verslo srities žinių ir įgūdžių bei įkurti 15 jauno verslo subjektų tikslinėje teritorijoje.</t>
    </r>
    <r>
      <rPr>
        <sz val="10"/>
        <rFont val="Times New Roman"/>
        <family val="1"/>
        <charset val="186"/>
      </rPr>
      <t xml:space="preserve"> </t>
    </r>
    <r>
      <rPr>
        <u/>
        <sz val="10"/>
        <rFont val="Times New Roman"/>
        <family val="1"/>
        <charset val="186"/>
      </rPr>
      <t>Projekto uždavinys</t>
    </r>
    <r>
      <rPr>
        <sz val="10"/>
        <rFont val="Times New Roman"/>
        <family val="1"/>
        <charset val="186"/>
      </rPr>
      <t xml:space="preserve">: Skatinti tikslinės teritorijos subjektus pradėti kūrybinius verslus. </t>
    </r>
    <r>
      <rPr>
        <u/>
        <sz val="10"/>
        <rFont val="Times New Roman"/>
        <family val="1"/>
        <charset val="186"/>
      </rPr>
      <t>Veiklos ir jų fiziniai įgyvendinimo rodikliai</t>
    </r>
    <r>
      <rPr>
        <sz val="10"/>
        <rFont val="Times New Roman"/>
        <family val="1"/>
        <charset val="186"/>
      </rPr>
      <t xml:space="preserve">: </t>
    </r>
    <r>
      <rPr>
        <b/>
        <sz val="10"/>
        <rFont val="Times New Roman"/>
        <family val="1"/>
        <charset val="186"/>
      </rPr>
      <t>1 veikla</t>
    </r>
    <r>
      <rPr>
        <sz val="10"/>
        <rFont val="Times New Roman"/>
        <family val="1"/>
        <charset val="186"/>
      </rPr>
      <t xml:space="preserve">. Tikslinės teritorijos asmenų informavimas ir atranka.  </t>
    </r>
    <r>
      <rPr>
        <b/>
        <sz val="10"/>
        <rFont val="Times New Roman"/>
        <family val="1"/>
        <charset val="186"/>
      </rPr>
      <t>Fiziniai rodikliai</t>
    </r>
    <r>
      <rPr>
        <sz val="10"/>
        <rFont val="Times New Roman"/>
        <family val="1"/>
        <charset val="186"/>
      </rPr>
      <t xml:space="preserve"> - Dalyvių (informuotų gyventojų) skaičius - 75. </t>
    </r>
    <r>
      <rPr>
        <b/>
        <sz val="10"/>
        <rFont val="Times New Roman"/>
        <family val="1"/>
        <charset val="186"/>
      </rPr>
      <t>2 veikla.</t>
    </r>
    <r>
      <rPr>
        <sz val="10"/>
        <rFont val="Times New Roman"/>
        <family val="1"/>
        <charset val="186"/>
      </rPr>
      <t xml:space="preserve"> Gyventojų ir jauno verslo konsultavimas ir mokymas. </t>
    </r>
    <r>
      <rPr>
        <b/>
        <sz val="10"/>
        <rFont val="Times New Roman"/>
        <family val="1"/>
        <charset val="186"/>
      </rPr>
      <t>Fiziniai rodikliai:</t>
    </r>
    <r>
      <rPr>
        <sz val="10"/>
        <rFont val="Times New Roman"/>
        <family val="1"/>
        <charset val="186"/>
      </rPr>
      <t xml:space="preserve"> Dalyvių (apmokytų asmenų skaičius, asmenys atrinkti pirmosios veiklos metu) - 75 asmenys. </t>
    </r>
    <r>
      <rPr>
        <b/>
        <sz val="10"/>
        <rFont val="Times New Roman"/>
        <family val="1"/>
        <charset val="186"/>
      </rPr>
      <t>3 veikla</t>
    </r>
    <r>
      <rPr>
        <sz val="10"/>
        <rFont val="Times New Roman"/>
        <family val="1"/>
        <charset val="186"/>
      </rPr>
      <t xml:space="preserve">. Paramos verslo pradžiai suteikimas jauno verslo subjektams ir jų mentoriavimas. </t>
    </r>
    <r>
      <rPr>
        <b/>
        <sz val="10"/>
        <rFont val="Times New Roman"/>
        <family val="1"/>
        <charset val="186"/>
      </rPr>
      <t xml:space="preserve">Fiziniai rodikliai </t>
    </r>
    <r>
      <rPr>
        <sz val="10"/>
        <rFont val="Times New Roman"/>
        <family val="1"/>
        <charset val="186"/>
      </rPr>
      <t xml:space="preserve">- paremtų jauno verslo subjektų skaičius - 15 vnt.  </t>
    </r>
  </si>
  <si>
    <r>
      <rPr>
        <u/>
        <sz val="10"/>
        <rFont val="Times New Roman"/>
        <family val="1"/>
        <charset val="186"/>
      </rPr>
      <t>Projekto tikslas</t>
    </r>
    <r>
      <rPr>
        <sz val="10"/>
        <rFont val="Times New Roman"/>
        <family val="1"/>
        <charset val="186"/>
      </rPr>
      <t xml:space="preserve"> – </t>
    </r>
    <r>
      <rPr>
        <b/>
        <sz val="10"/>
        <rFont val="Times New Roman"/>
        <family val="1"/>
        <charset val="186"/>
      </rPr>
      <t>Skatinti verslumą Klaipėdos integruotų investicijų teritorijoje, paremiant smulkaus verslo steigimosi ir neseniai įsteigto verslo plėtros iniciatyvas</t>
    </r>
    <r>
      <rPr>
        <sz val="10"/>
        <rFont val="Times New Roman"/>
        <family val="1"/>
        <charset val="186"/>
      </rPr>
      <t xml:space="preserve">. </t>
    </r>
    <r>
      <rPr>
        <u/>
        <sz val="10"/>
        <rFont val="Times New Roman"/>
        <family val="1"/>
        <charset val="186"/>
      </rPr>
      <t>Projekto uždavinys</t>
    </r>
    <r>
      <rPr>
        <sz val="10"/>
        <rFont val="Times New Roman"/>
        <family val="1"/>
        <charset val="186"/>
      </rPr>
      <t xml:space="preserve">: Skatinti tikslinės teritorijos gyventojų verslumą, suteikiant būtinas žinias bei priemones. </t>
    </r>
    <r>
      <rPr>
        <u/>
        <sz val="10"/>
        <rFont val="Times New Roman"/>
        <family val="1"/>
        <charset val="186"/>
      </rPr>
      <t>Veiklos ir jų fiziniai įgyvendinimo rodikliai</t>
    </r>
    <r>
      <rPr>
        <sz val="10"/>
        <rFont val="Times New Roman"/>
        <family val="1"/>
        <charset val="186"/>
      </rPr>
      <t xml:space="preserve">: </t>
    </r>
    <r>
      <rPr>
        <b/>
        <sz val="10"/>
        <rFont val="Times New Roman"/>
        <family val="1"/>
        <charset val="186"/>
      </rPr>
      <t xml:space="preserve">1 veikla. </t>
    </r>
    <r>
      <rPr>
        <sz val="10"/>
        <rFont val="Times New Roman"/>
        <family val="1"/>
        <charset val="186"/>
      </rPr>
      <t xml:space="preserve">Įvadinių mokymų norintiems pradėti/plėtoti verslą ir geriausių verslo idėjų atrankų organizavimas, </t>
    </r>
    <r>
      <rPr>
        <b/>
        <sz val="10"/>
        <rFont val="Times New Roman"/>
        <family val="1"/>
        <charset val="186"/>
      </rPr>
      <t xml:space="preserve">rodiklis: </t>
    </r>
    <r>
      <rPr>
        <sz val="10"/>
        <rFont val="Times New Roman"/>
        <family val="1"/>
        <charset val="186"/>
      </rPr>
      <t>konkurso dalyviai - 80 asmenų;</t>
    </r>
    <r>
      <rPr>
        <b/>
        <sz val="10"/>
        <rFont val="Times New Roman"/>
        <family val="1"/>
        <charset val="186"/>
      </rPr>
      <t xml:space="preserve"> 2 veikla.</t>
    </r>
    <r>
      <rPr>
        <sz val="10"/>
        <rFont val="Times New Roman"/>
        <family val="1"/>
        <charset val="186"/>
      </rPr>
      <t xml:space="preserve"> Atrinktų dalyvių/komandų konsultavimas ir mokymas, </t>
    </r>
    <r>
      <rPr>
        <b/>
        <sz val="10"/>
        <rFont val="Times New Roman"/>
        <family val="1"/>
        <charset val="186"/>
      </rPr>
      <t>rodiklis:</t>
    </r>
    <r>
      <rPr>
        <sz val="10"/>
        <rFont val="Times New Roman"/>
        <family val="1"/>
        <charset val="186"/>
      </rPr>
      <t xml:space="preserve"> dalyvių skaičius - 40 asmenų; </t>
    </r>
    <r>
      <rPr>
        <b/>
        <sz val="10"/>
        <rFont val="Times New Roman"/>
        <family val="1"/>
        <charset val="186"/>
      </rPr>
      <t xml:space="preserve">3 veikla. </t>
    </r>
    <r>
      <rPr>
        <sz val="10"/>
        <rFont val="Times New Roman"/>
        <family val="1"/>
        <charset val="186"/>
      </rPr>
      <t xml:space="preserve">Finalinio konkurso organizavimas ir laimėtojų nustatymas, </t>
    </r>
    <r>
      <rPr>
        <b/>
        <sz val="10"/>
        <rFont val="Times New Roman"/>
        <family val="1"/>
        <charset val="186"/>
      </rPr>
      <t>rodiklis</t>
    </r>
    <r>
      <rPr>
        <sz val="10"/>
        <rFont val="Times New Roman"/>
        <family val="1"/>
        <charset val="186"/>
      </rPr>
      <t>: dalyvių skaičius - 50 asmenų;</t>
    </r>
    <r>
      <rPr>
        <b/>
        <sz val="10"/>
        <rFont val="Times New Roman"/>
        <family val="1"/>
        <charset val="186"/>
      </rPr>
      <t xml:space="preserve"> 4 veikla</t>
    </r>
    <r>
      <rPr>
        <sz val="10"/>
        <rFont val="Times New Roman"/>
        <family val="1"/>
        <charset val="186"/>
      </rPr>
      <t>. Priemonių verslo pradžiai/plėtrai suteikimas ir mentoriavimas, rodiklis: paremti jauno verslo subjektai - 6 vnt.</t>
    </r>
  </si>
  <si>
    <r>
      <rPr>
        <u/>
        <sz val="10"/>
        <rFont val="Times New Roman"/>
        <family val="1"/>
        <charset val="186"/>
      </rPr>
      <t>Projekto tikslas</t>
    </r>
    <r>
      <rPr>
        <sz val="10"/>
        <rFont val="Times New Roman"/>
        <family val="1"/>
        <charset val="186"/>
      </rPr>
      <t xml:space="preserve"> – </t>
    </r>
    <r>
      <rPr>
        <b/>
        <sz val="10"/>
        <rFont val="Times New Roman"/>
        <family val="1"/>
        <charset val="186"/>
      </rPr>
      <t>Gluosnių  kūrybinių dirbtuvių  vykdomomis veiklomis skatinti tikslinės teritorijos gyventojų aktyvumą, veiklumą, verslumą, savanorystę ir visuomeniškumą</t>
    </r>
    <r>
      <rPr>
        <sz val="10"/>
        <rFont val="Times New Roman"/>
        <family val="1"/>
        <charset val="186"/>
      </rPr>
      <t xml:space="preserve">. </t>
    </r>
    <r>
      <rPr>
        <u/>
        <sz val="10"/>
        <rFont val="Times New Roman"/>
        <family val="1"/>
        <charset val="186"/>
      </rPr>
      <t>1. Projekto uždavinys</t>
    </r>
    <r>
      <rPr>
        <sz val="10"/>
        <rFont val="Times New Roman"/>
        <family val="1"/>
        <charset val="186"/>
      </rPr>
      <t xml:space="preserve">: Dirbtuvių  patalpose organizuojamomis kūrybinių industrijų veiklomis, teikiamais teoriniais ir praktiniais mokymais,  motyvuoti ir skatinti tikslinės teritorijos gyventojus įsilieti į darbo rinką.  </t>
    </r>
    <r>
      <rPr>
        <u/>
        <sz val="10"/>
        <rFont val="Times New Roman"/>
        <family val="1"/>
        <charset val="186"/>
      </rPr>
      <t>Veiklos ir jų fiziniai įgyvendinimo rodikliai:</t>
    </r>
    <r>
      <rPr>
        <b/>
        <sz val="10"/>
        <rFont val="Times New Roman"/>
        <family val="1"/>
        <charset val="186"/>
      </rPr>
      <t xml:space="preserve"> 1.1 veikla. </t>
    </r>
    <r>
      <rPr>
        <sz val="10"/>
        <rFont val="Times New Roman"/>
        <family val="1"/>
        <charset val="186"/>
      </rPr>
      <t xml:space="preserve">Rūbų dizaino, siuvimo, sukirpimo pagrindų neformalaus ugdymo organizavimas,  rodikliai - dalyvių sk. 12 (bedarbiai, norintys pradėti verslą; neaktyvūs darbo rinkoje gyventojai); </t>
    </r>
    <r>
      <rPr>
        <b/>
        <sz val="10"/>
        <rFont val="Times New Roman"/>
        <family val="1"/>
        <charset val="186"/>
      </rPr>
      <t xml:space="preserve">1.2 veikla. </t>
    </r>
    <r>
      <rPr>
        <sz val="10"/>
        <rFont val="Times New Roman"/>
        <family val="1"/>
        <charset val="186"/>
      </rPr>
      <t xml:space="preserve">Dekoravimo ir tekstilės technologijų neformalaus ugdymo organizavimas, rodikliai - dalyvių sk. 12 (bedarbiai, norintys pradėti verslą; neaktyvūs darbo rinkoje gyventojai); </t>
    </r>
    <r>
      <rPr>
        <b/>
        <sz val="10"/>
        <rFont val="Times New Roman"/>
        <family val="1"/>
        <charset val="186"/>
      </rPr>
      <t xml:space="preserve">1.3. veikla. </t>
    </r>
    <r>
      <rPr>
        <sz val="10"/>
        <rFont val="Times New Roman"/>
        <family val="1"/>
        <charset val="186"/>
      </rPr>
      <t xml:space="preserve">Fotografavimo pagrindų  neformalių mokymų organizavimas, rodikliai - dalyvių sk. 6 (jaunimas, bedarbiai  norintys pradėti verslą; neaktyvūs darbo rinkoje gyventojai); </t>
    </r>
    <r>
      <rPr>
        <b/>
        <sz val="10"/>
        <rFont val="Times New Roman"/>
        <family val="1"/>
        <charset val="186"/>
      </rPr>
      <t>1.4 veikla.</t>
    </r>
    <r>
      <rPr>
        <sz val="10"/>
        <rFont val="Times New Roman"/>
        <family val="1"/>
        <charset val="186"/>
      </rPr>
      <t xml:space="preserve"> Filmavimo pagrindų  neformalių mokymų organizavimas, rodikliai - dalyvių sk. 6 (jaunimas, bedarbiai  norintys pradėti verslą; neaktyvūs darbo rinkoje gyventojai); 1.5 veikla. Garso, apšvietimo technikos, renginių techninio aptarnavimo veiklų  neformalių mokymų  organizavimas, rodikliai - dalyvių sk. 6. (jaunimas, bedarbiai  norintys pradėti verslą; neaktyvūs darbo rinkoje gyventojai). </t>
    </r>
  </si>
  <si>
    <r>
      <rPr>
        <u/>
        <sz val="10"/>
        <rFont val="Times New Roman"/>
        <family val="1"/>
        <charset val="186"/>
      </rPr>
      <t>Projekto tikslas</t>
    </r>
    <r>
      <rPr>
        <sz val="10"/>
        <rFont val="Times New Roman"/>
        <family val="1"/>
        <charset val="186"/>
      </rPr>
      <t xml:space="preserve"> – </t>
    </r>
    <r>
      <rPr>
        <b/>
        <sz val="10"/>
        <rFont val="Times New Roman"/>
        <family val="1"/>
        <charset val="186"/>
      </rPr>
      <t>Įtraukti socialinę atskirtį patiriančius jaunuolius į prasmingas atviros jaunimo erdvės ir mobilios bendruomenės veiklas.</t>
    </r>
    <r>
      <rPr>
        <sz val="10"/>
        <rFont val="Times New Roman"/>
        <family val="1"/>
        <charset val="186"/>
      </rPr>
      <t xml:space="preserve"> </t>
    </r>
    <r>
      <rPr>
        <u/>
        <sz val="10"/>
        <rFont val="Times New Roman"/>
        <family val="1"/>
        <charset val="186"/>
      </rPr>
      <t>Projekto uždavinys</t>
    </r>
    <r>
      <rPr>
        <sz val="10"/>
        <rFont val="Times New Roman"/>
        <family val="1"/>
        <charset val="186"/>
      </rPr>
      <t xml:space="preserve"> - Įkurti šiuolaikišką atvirą jaunimo erdvę VšĮ "Asmenybės ugdymo kultūros centro patalpose, esančiose susietoje teritorijoje - Minijos g. 2, 3 korpusas. </t>
    </r>
    <r>
      <rPr>
        <u/>
        <sz val="10"/>
        <rFont val="Times New Roman"/>
        <family val="1"/>
        <charset val="186"/>
      </rPr>
      <t>Veiklos ir jų fiziniai įgyvendinimo rodikliai:</t>
    </r>
    <r>
      <rPr>
        <sz val="10"/>
        <rFont val="Times New Roman"/>
        <family val="1"/>
        <charset val="186"/>
      </rPr>
      <t xml:space="preserve"> </t>
    </r>
    <r>
      <rPr>
        <b/>
        <sz val="10"/>
        <rFont val="Times New Roman"/>
        <family val="1"/>
        <charset val="186"/>
      </rPr>
      <t xml:space="preserve">1 veikla. </t>
    </r>
    <r>
      <rPr>
        <sz val="10"/>
        <rFont val="Times New Roman"/>
        <family val="1"/>
        <charset val="186"/>
      </rPr>
      <t>Savanorių parengimas ir savanoriškos veiklos organizavimas,</t>
    </r>
    <r>
      <rPr>
        <b/>
        <sz val="10"/>
        <rFont val="Times New Roman"/>
        <family val="1"/>
        <charset val="186"/>
      </rPr>
      <t xml:space="preserve"> rodiklis</t>
    </r>
    <r>
      <rPr>
        <sz val="10"/>
        <rFont val="Times New Roman"/>
        <family val="1"/>
        <charset val="186"/>
      </rPr>
      <t xml:space="preserve"> - paruoštų savanorių skaičius - 20; </t>
    </r>
    <r>
      <rPr>
        <b/>
        <sz val="10"/>
        <rFont val="Times New Roman"/>
        <family val="1"/>
        <charset val="186"/>
      </rPr>
      <t xml:space="preserve">2 veikla. </t>
    </r>
    <r>
      <rPr>
        <sz val="10"/>
        <rFont val="Times New Roman"/>
        <family val="1"/>
        <charset val="186"/>
      </rPr>
      <t xml:space="preserve">Veiklų, susijusių su socialinių paslaugų (sociokultūrinės veiklos ir socialinių įgūdžių ugdymo veiklos) teikimas socialinę atskirtį patiriančiam jaunimui, </t>
    </r>
    <r>
      <rPr>
        <b/>
        <sz val="10"/>
        <rFont val="Times New Roman"/>
        <family val="1"/>
        <charset val="186"/>
      </rPr>
      <t>rodiklis</t>
    </r>
    <r>
      <rPr>
        <sz val="10"/>
        <rFont val="Times New Roman"/>
        <family val="1"/>
        <charset val="186"/>
      </rPr>
      <t xml:space="preserve"> - į sociokultūrines ir socialinius įgūdžius ugdančias veiklas įsitraukusio socialinę atskirtį patiriančio jaunimo skaičius - 120; </t>
    </r>
    <r>
      <rPr>
        <b/>
        <sz val="10"/>
        <rFont val="Times New Roman"/>
        <family val="1"/>
        <charset val="186"/>
      </rPr>
      <t>3 veikla</t>
    </r>
    <r>
      <rPr>
        <sz val="10"/>
        <rFont val="Times New Roman"/>
        <family val="1"/>
        <charset val="186"/>
      </rPr>
      <t xml:space="preserve">. Informacijos sklaida ir socialinę atskirtį patiriančio jaunimo konsultavimas, motyvavimas bei nukreipimas, </t>
    </r>
    <r>
      <rPr>
        <b/>
        <sz val="10"/>
        <rFont val="Times New Roman"/>
        <family val="1"/>
        <charset val="186"/>
      </rPr>
      <t>rodikliai</t>
    </r>
    <r>
      <rPr>
        <sz val="10"/>
        <rFont val="Times New Roman"/>
        <family val="1"/>
        <charset val="186"/>
      </rPr>
      <t xml:space="preserve"> - į savanorišką visuomeninę bei kultūrinę veiklą įsitraukusių, neformaliojo ugdymo arba sporto užsiėmimus lankyti pradėjusių, atsisakiusių žalingų įpročių, praktiką atliekančių, įsidarbinusių (ar pradėjusių vykdyti individualią veiklą pagal ekonominės veiklos klasifikatorių) dalyvių skaičius - 48, paruoštų mentorių skaičius - 15.</t>
    </r>
  </si>
  <si>
    <t>"Bendrystės tiltai"</t>
  </si>
  <si>
    <t>2.3.1. Savanoriškos pagalbos teikimas socialinę atskirtį patiriantiems senyvo amžiaus asmenims</t>
  </si>
  <si>
    <t>18.</t>
  </si>
  <si>
    <t>"Kūrybinių industrijų lofto Klaipėdoje (KILK) su inkubavimo paslaugomis įkūrimas ir palaikymas</t>
  </si>
  <si>
    <t>1.1.1. Bendradarbystės centro pradedantiems verslą – fizinės erdvės su inkubavimo paslaugomis įkūrimas ir palaikymas</t>
  </si>
  <si>
    <t>19.</t>
  </si>
  <si>
    <t>"Verslo akseleratorius" Klaipėdos miesto bendruomenės verslumo iniciatyvų plėtojimui tikslinėje teritorijoje</t>
  </si>
  <si>
    <t>1.1.2. SVV kūrimosi tikslinėje teritorijoje skatinimas, suteikiant mokymus, konsultacijas ir paramą verslo pradžiai</t>
  </si>
  <si>
    <t>20.</t>
  </si>
  <si>
    <t>Prevencinė sociokultūrinė programa "Dialogas" integracijos tarp socialinių mažumų, atskirties grupių ir visuomenės daugumos didinimui</t>
  </si>
  <si>
    <t>21.</t>
  </si>
  <si>
    <t>2.1.2. Prevencinių veiklų socialinę atskirtį patiriantiems delinkventinio elgesio vaikams ir jaunuoliams organizavimas</t>
  </si>
  <si>
    <t>Iš viso:</t>
  </si>
  <si>
    <t>Kūrybinio verslo žingsniai</t>
  </si>
  <si>
    <t>22.</t>
  </si>
  <si>
    <r>
      <rPr>
        <b/>
        <sz val="10"/>
        <rFont val="Times New Roman"/>
        <family val="1"/>
        <charset val="186"/>
      </rPr>
      <t>VšĮ "Trečiasis amžius</t>
    </r>
    <r>
      <rPr>
        <sz val="10"/>
        <rFont val="Times New Roman"/>
        <family val="1"/>
        <charset val="186"/>
      </rPr>
      <t>", į. k. 142110269, Sportininkų g. 21-38, birute.petraitiene46@gmail.com, +37068686678</t>
    </r>
  </si>
  <si>
    <r>
      <rPr>
        <b/>
        <sz val="10"/>
        <rFont val="Times New Roman"/>
        <family val="1"/>
        <charset val="186"/>
      </rPr>
      <t xml:space="preserve">Projekto tikslas: </t>
    </r>
    <r>
      <rPr>
        <sz val="10"/>
        <rFont val="Times New Roman"/>
        <family val="1"/>
        <charset val="186"/>
      </rPr>
      <t xml:space="preserve">Padėti bedarbiams klaipėdiečiams prisitaikyti prie darbo rinkos sąlygų, įtraukiant juos į savanoriškos pagalbos teikimą socialinę atskirtį patiriantiems senyvo amžiaus asmenims. </t>
    </r>
    <r>
      <rPr>
        <b/>
        <sz val="10"/>
        <rFont val="Times New Roman"/>
        <family val="1"/>
        <charset val="186"/>
      </rPr>
      <t>Projekto 1 uždavinys</t>
    </r>
    <r>
      <rPr>
        <sz val="10"/>
        <rFont val="Times New Roman"/>
        <family val="1"/>
        <charset val="186"/>
      </rPr>
      <t xml:space="preserve">: Palaikyti ir plėtoti savanorių socialinius įgūdžius organizuojant motyvacinius pokalbius, savipagalbos grupes, mokymus ir praktiką. </t>
    </r>
    <r>
      <rPr>
        <b/>
        <sz val="10"/>
        <rFont val="Times New Roman"/>
        <family val="1"/>
        <charset val="186"/>
      </rPr>
      <t xml:space="preserve">1.1 veikla. </t>
    </r>
    <r>
      <rPr>
        <sz val="10"/>
        <rFont val="Times New Roman"/>
        <family val="1"/>
        <charset val="186"/>
      </rPr>
      <t>Individualūs motyvaciniai pokalbiai ir savipagalbos grupių organizavimas.</t>
    </r>
    <r>
      <rPr>
        <b/>
        <sz val="10"/>
        <rFont val="Times New Roman"/>
        <family val="1"/>
        <charset val="186"/>
      </rPr>
      <t xml:space="preserve"> Veiklos fizinis rodiklis (toliau - Rodiklis) </t>
    </r>
    <r>
      <rPr>
        <sz val="10"/>
        <rFont val="Times New Roman"/>
        <family val="1"/>
        <charset val="186"/>
      </rPr>
      <t xml:space="preserve">-  60 savanorių. </t>
    </r>
    <r>
      <rPr>
        <b/>
        <sz val="10"/>
        <rFont val="Times New Roman"/>
        <family val="1"/>
        <charset val="186"/>
      </rPr>
      <t xml:space="preserve">1.2 veikla. </t>
    </r>
    <r>
      <rPr>
        <sz val="10"/>
        <rFont val="Times New Roman"/>
        <family val="1"/>
        <charset val="186"/>
      </rPr>
      <t xml:space="preserve">Neformalūs bendrųjų įgūdžių ir socialinės priežiūros mokymai. </t>
    </r>
    <r>
      <rPr>
        <b/>
        <sz val="10"/>
        <rFont val="Times New Roman"/>
        <family val="1"/>
        <charset val="186"/>
      </rPr>
      <t>Rodiklis</t>
    </r>
    <r>
      <rPr>
        <sz val="10"/>
        <rFont val="Times New Roman"/>
        <family val="1"/>
        <charset val="186"/>
      </rPr>
      <t xml:space="preserve"> - 60 savanorių. </t>
    </r>
    <r>
      <rPr>
        <b/>
        <sz val="10"/>
        <rFont val="Times New Roman"/>
        <family val="1"/>
        <charset val="186"/>
      </rPr>
      <t>1.3 veikla.</t>
    </r>
    <r>
      <rPr>
        <sz val="10"/>
        <rFont val="Times New Roman"/>
        <family val="1"/>
        <charset val="186"/>
      </rPr>
      <t xml:space="preserve"> Savanorių socialinė praktika pas senyvo amžiaus asmenis ir jų aptarimas su praktikantu, vertinamasis pokalbis ir savanoriškos veiklos sutarčių pasirašymas. </t>
    </r>
    <r>
      <rPr>
        <b/>
        <sz val="10"/>
        <rFont val="Times New Roman"/>
        <family val="1"/>
        <charset val="186"/>
      </rPr>
      <t>Rodiklis</t>
    </r>
    <r>
      <rPr>
        <sz val="10"/>
        <rFont val="Times New Roman"/>
        <family val="1"/>
        <charset val="186"/>
      </rPr>
      <t xml:space="preserve"> - 60 savanorių.</t>
    </r>
    <r>
      <rPr>
        <b/>
        <sz val="10"/>
        <rFont val="Times New Roman"/>
        <family val="1"/>
        <charset val="186"/>
      </rPr>
      <t xml:space="preserve"> Projekto 2 uždavinys:</t>
    </r>
    <r>
      <rPr>
        <sz val="10"/>
        <rFont val="Times New Roman"/>
        <family val="1"/>
        <charset val="186"/>
      </rPr>
      <t xml:space="preserve"> Skleisti informaciją apie  įvairiose organizacijose prieinamas socialines paslaugas ir tarpininkauti gaunant šias paslaugas.</t>
    </r>
    <r>
      <rPr>
        <b/>
        <sz val="10"/>
        <rFont val="Times New Roman"/>
        <family val="1"/>
        <charset val="186"/>
      </rPr>
      <t xml:space="preserve"> 2.1 veikla.</t>
    </r>
    <r>
      <rPr>
        <sz val="10"/>
        <rFont val="Times New Roman"/>
        <family val="1"/>
        <charset val="186"/>
      </rPr>
      <t xml:space="preserve"> Straipsniai ir pranešimai bendruomenei bei informacinis leidinys.</t>
    </r>
    <r>
      <rPr>
        <b/>
        <sz val="10"/>
        <rFont val="Times New Roman"/>
        <family val="1"/>
        <charset val="186"/>
      </rPr>
      <t xml:space="preserve"> Rodiklis</t>
    </r>
    <r>
      <rPr>
        <sz val="10"/>
        <rFont val="Times New Roman"/>
        <family val="1"/>
        <charset val="186"/>
      </rPr>
      <t xml:space="preserve"> - informuota 118 senyvo amžiaus asmenų, 6 straipsniai, 36 pranešimai bendruomenei, 1 informacinis leidinys (tiražas 300 egz.) ir 10 tūkst. skrajučių. </t>
    </r>
    <r>
      <rPr>
        <b/>
        <sz val="10"/>
        <rFont val="Times New Roman"/>
        <family val="1"/>
        <charset val="186"/>
      </rPr>
      <t>2.3 veikla.</t>
    </r>
    <r>
      <rPr>
        <sz val="10"/>
        <rFont val="Times New Roman"/>
        <family val="1"/>
        <charset val="186"/>
      </rPr>
      <t xml:space="preserve"> Tarpininkavimo paslaugų teikimas. </t>
    </r>
    <r>
      <rPr>
        <b/>
        <sz val="10"/>
        <rFont val="Times New Roman"/>
        <family val="1"/>
        <charset val="186"/>
      </rPr>
      <t xml:space="preserve">Rodiklis </t>
    </r>
    <r>
      <rPr>
        <sz val="10"/>
        <rFont val="Times New Roman"/>
        <family val="1"/>
        <charset val="186"/>
      </rPr>
      <t xml:space="preserve">-  paslaugas gaunančių asmenų skaičius - 118 senyvo amžiaus asmenų. </t>
    </r>
    <r>
      <rPr>
        <b/>
        <sz val="10"/>
        <rFont val="Times New Roman"/>
        <family val="1"/>
        <charset val="186"/>
      </rPr>
      <t>Projekto 3 uždavinys:</t>
    </r>
    <r>
      <rPr>
        <sz val="10"/>
        <rFont val="Times New Roman"/>
        <family val="1"/>
        <charset val="186"/>
      </rPr>
      <t xml:space="preserve"> Motyvuotų savanorių įtraukimas į savanorišką veiklą, teikiant bendrąsias ir socialinės priežiūros paslaugas. </t>
    </r>
    <r>
      <rPr>
        <b/>
        <sz val="10"/>
        <rFont val="Times New Roman"/>
        <family val="1"/>
        <charset val="186"/>
      </rPr>
      <t>3.1 veikla.</t>
    </r>
    <r>
      <rPr>
        <sz val="10"/>
        <rFont val="Times New Roman"/>
        <family val="1"/>
        <charset val="186"/>
      </rPr>
      <t xml:space="preserve"> Bendrųjų ir socialinių paslaugų organizavimas ir teikimas (informavimas, atstovavimas, tarpininkavimas, transportavimas,  lydėjimas). </t>
    </r>
    <r>
      <rPr>
        <b/>
        <sz val="10"/>
        <rFont val="Times New Roman"/>
        <family val="1"/>
        <charset val="186"/>
      </rPr>
      <t>Rodiklis</t>
    </r>
    <r>
      <rPr>
        <sz val="10"/>
        <rFont val="Times New Roman"/>
        <family val="1"/>
        <charset val="186"/>
      </rPr>
      <t xml:space="preserve"> - paslaugas gaunančių asmenų skaičius - 118 senyvo amžiaus asmenų. </t>
    </r>
    <r>
      <rPr>
        <b/>
        <sz val="10"/>
        <rFont val="Times New Roman"/>
        <family val="1"/>
        <charset val="186"/>
      </rPr>
      <t xml:space="preserve"> 3.2 veikla.</t>
    </r>
    <r>
      <rPr>
        <sz val="10"/>
        <rFont val="Times New Roman"/>
        <family val="1"/>
        <charset val="186"/>
      </rPr>
      <t xml:space="preserve"> Socialinės priežiūros paslaugų (socialinių įgūdžių palaikymo ir ugdymo, pagalbos į namus) organizavimas ir teikimas. </t>
    </r>
    <r>
      <rPr>
        <b/>
        <sz val="10"/>
        <rFont val="Times New Roman"/>
        <family val="1"/>
        <charset val="186"/>
      </rPr>
      <t xml:space="preserve">Rodiklis </t>
    </r>
    <r>
      <rPr>
        <sz val="10"/>
        <rFont val="Times New Roman"/>
        <family val="1"/>
        <charset val="186"/>
      </rPr>
      <t xml:space="preserve">- paslaugas gaunančių asmenų skaičius - 118 senyvo amžiaus asmenų. </t>
    </r>
  </si>
  <si>
    <r>
      <rPr>
        <b/>
        <sz val="10"/>
        <rFont val="Times New Roman"/>
        <family val="1"/>
        <charset val="186"/>
      </rPr>
      <t xml:space="preserve">Rezultato rodikliai: </t>
    </r>
    <r>
      <rPr>
        <i/>
        <sz val="10"/>
        <rFont val="Times New Roman"/>
        <family val="1"/>
        <charset val="186"/>
      </rPr>
      <t xml:space="preserve">                                                                          </t>
    </r>
    <r>
      <rPr>
        <sz val="10"/>
        <rFont val="Times New Roman"/>
        <family val="1"/>
        <charset val="186"/>
      </rPr>
      <t xml:space="preserve">Nr. 1-R-1 "Darbingi asmenys (vietos bendruomenės nariai), kurių socialinė atskirtis sumažėjo dėl projekto veiklų dalyvių dalyvavimo projektų veiklose" - 118 asm.;                                                                                                        Nr. 1-R-2 "Socialinių partnerių organizacijose ar NVO savanoriaujančių vietos gyventojų dalis, praėjus 6 mėn. po dalyvavimo ESF veiklose, proc." - 83,3 proc.; Nr. 1-R-3 "Tikslinėje teritorijoje teikiamų naujų socialinių paslaugų skaičius, vnt." - 2.                                                                                              </t>
    </r>
    <r>
      <rPr>
        <b/>
        <sz val="10"/>
        <rFont val="Times New Roman"/>
        <family val="1"/>
        <charset val="186"/>
      </rPr>
      <t xml:space="preserve">Produkto rodikliai: </t>
    </r>
    <r>
      <rPr>
        <sz val="10"/>
        <rFont val="Times New Roman"/>
        <family val="1"/>
        <charset val="186"/>
      </rPr>
      <t xml:space="preserve">                                                                  Nr. 2-P-1 "Projektų, kuriuos visiškai arba iš dalies įgyvendino socialiniai patrneriai ar NVO, skaičius", rodiklio reikšmė - 1;                                                              Nr. 2-P-2 "BIVP projektų veiklų dalyviai (įskaitant visas tikslines grupes, skaičius" - 178.                                                                                              </t>
    </r>
    <r>
      <rPr>
        <b/>
        <sz val="10"/>
        <rFont val="Times New Roman"/>
        <family val="1"/>
        <charset val="186"/>
      </rPr>
      <t xml:space="preserve">Veiksmo rodiklis </t>
    </r>
    <r>
      <rPr>
        <sz val="10"/>
        <rFont val="Times New Roman"/>
        <family val="1"/>
        <charset val="186"/>
      </rPr>
      <t xml:space="preserve">- tikslinėje teritorijoje teikiamų naujų socialinių paslaugų rūšių skaičius - 2.                                              </t>
    </r>
  </si>
  <si>
    <r>
      <rPr>
        <b/>
        <sz val="10"/>
        <rFont val="Times New Roman"/>
        <family val="1"/>
        <charset val="186"/>
      </rPr>
      <t>VšĮ "Kūrybos gelmės"</t>
    </r>
    <r>
      <rPr>
        <sz val="10"/>
        <rFont val="Times New Roman"/>
        <family val="1"/>
        <charset val="186"/>
      </rPr>
      <t>, į. K. 300057157, Tilžės g. 22-10, Klaipėda, kurgelmes@gmail.com, tel. +3706719998</t>
    </r>
  </si>
  <si>
    <r>
      <rPr>
        <b/>
        <sz val="10"/>
        <rFont val="Times New Roman"/>
        <family val="1"/>
        <charset val="186"/>
      </rPr>
      <t>Projekto tikslas:</t>
    </r>
    <r>
      <rPr>
        <sz val="10"/>
        <rFont val="Times New Roman"/>
        <family val="1"/>
        <charset val="186"/>
      </rPr>
      <t xml:space="preserve"> įkurti patrauklų visuomenei objektą "Kūrybinių industrijų loftą Klaipėdoje - KILK", kuriame vykdomos veiklos skatins tikslinės teritorijos gyventojų visuomeniškumą, aktyvumą, veiklumą ir verslumą". </t>
    </r>
    <r>
      <rPr>
        <b/>
        <sz val="10"/>
        <rFont val="Times New Roman"/>
        <family val="1"/>
        <charset val="186"/>
      </rPr>
      <t>Projekto 1 uždavinys:</t>
    </r>
    <r>
      <rPr>
        <sz val="10"/>
        <rFont val="Times New Roman"/>
        <family val="1"/>
        <charset val="186"/>
      </rPr>
      <t xml:space="preserve"> KILK patalpose organizuoti kūrybinių industrijų veiklas, kuriose bus teikiamas praktinis mokymas, pameistrystė, mentorystės programos, motyvuojami ir skatinami tikslinės teritorijos gyventojai. </t>
    </r>
    <r>
      <rPr>
        <b/>
        <sz val="10"/>
        <rFont val="Times New Roman"/>
        <family val="1"/>
        <charset val="186"/>
      </rPr>
      <t>1.1 veikla</t>
    </r>
    <r>
      <rPr>
        <sz val="10"/>
        <rFont val="Times New Roman"/>
        <family val="1"/>
        <charset val="186"/>
      </rPr>
      <t xml:space="preserve">. Rūbų dizaino, tekstilės technologijų ir dekoravimo studijos veiklos ir mokymų joje organizavimas. </t>
    </r>
    <r>
      <rPr>
        <b/>
        <sz val="10"/>
        <rFont val="Times New Roman"/>
        <family val="1"/>
        <charset val="186"/>
      </rPr>
      <t>Rodiklis</t>
    </r>
    <r>
      <rPr>
        <sz val="10"/>
        <rFont val="Times New Roman"/>
        <family val="1"/>
        <charset val="186"/>
      </rPr>
      <t xml:space="preserve"> - projekto veiklos dalyvių skaičius - 60 asm. </t>
    </r>
    <r>
      <rPr>
        <b/>
        <sz val="10"/>
        <rFont val="Times New Roman"/>
        <family val="1"/>
        <charset val="186"/>
      </rPr>
      <t>1.2 veikla</t>
    </r>
    <r>
      <rPr>
        <sz val="10"/>
        <rFont val="Times New Roman"/>
        <family val="1"/>
        <charset val="186"/>
      </rPr>
      <t xml:space="preserve">. Foto, video studijos veikla, praktinių mokymų organizavimas. </t>
    </r>
    <r>
      <rPr>
        <b/>
        <sz val="10"/>
        <rFont val="Times New Roman"/>
        <family val="1"/>
        <charset val="186"/>
      </rPr>
      <t>Rodiklis</t>
    </r>
    <r>
      <rPr>
        <sz val="10"/>
        <rFont val="Times New Roman"/>
        <family val="1"/>
        <charset val="186"/>
      </rPr>
      <t xml:space="preserve"> - projekto veiklos dalyvių skaičius - 20 asm. </t>
    </r>
    <r>
      <rPr>
        <b/>
        <sz val="10"/>
        <rFont val="Times New Roman"/>
        <family val="1"/>
        <charset val="186"/>
      </rPr>
      <t>1.3 veikla</t>
    </r>
    <r>
      <rPr>
        <sz val="10"/>
        <rFont val="Times New Roman"/>
        <family val="1"/>
        <charset val="186"/>
      </rPr>
      <t>. Audio vizualinė ir garso įrašų studijos veikla, praktinių mokymų organizavimas.</t>
    </r>
    <r>
      <rPr>
        <b/>
        <sz val="10"/>
        <rFont val="Times New Roman"/>
        <family val="1"/>
        <charset val="186"/>
      </rPr>
      <t xml:space="preserve"> Rodiklis</t>
    </r>
    <r>
      <rPr>
        <sz val="10"/>
        <rFont val="Times New Roman"/>
        <family val="1"/>
        <charset val="186"/>
      </rPr>
      <t xml:space="preserve"> - projekto veiklos dalyvių skaičius 40 asm. </t>
    </r>
    <r>
      <rPr>
        <b/>
        <sz val="10"/>
        <rFont val="Times New Roman"/>
        <family val="1"/>
        <charset val="186"/>
      </rPr>
      <t>1.4 veikla.</t>
    </r>
    <r>
      <rPr>
        <sz val="10"/>
        <rFont val="Times New Roman"/>
        <family val="1"/>
        <charset val="186"/>
      </rPr>
      <t xml:space="preserve"> Garso, apšvietimo technikos, renginių techninio aptarnavimo studijos veikla, praktinių mokymų organizavimas. </t>
    </r>
    <r>
      <rPr>
        <b/>
        <sz val="10"/>
        <rFont val="Times New Roman"/>
        <family val="1"/>
        <charset val="186"/>
      </rPr>
      <t>Rodiklis</t>
    </r>
    <r>
      <rPr>
        <sz val="10"/>
        <rFont val="Times New Roman"/>
        <family val="1"/>
        <charset val="186"/>
      </rPr>
      <t xml:space="preserve"> - projekto veiklos dalyvių skaičius 20 asm. </t>
    </r>
    <r>
      <rPr>
        <b/>
        <sz val="10"/>
        <rFont val="Times New Roman"/>
        <family val="1"/>
        <charset val="186"/>
      </rPr>
      <t>1.4 veikla.</t>
    </r>
    <r>
      <rPr>
        <sz val="10"/>
        <rFont val="Times New Roman"/>
        <family val="1"/>
        <charset val="186"/>
      </rPr>
      <t xml:space="preserve"> Visų KILK veikiančių studijų jungtinių renginių organizavimas. </t>
    </r>
    <r>
      <rPr>
        <b/>
        <sz val="10"/>
        <rFont val="Times New Roman"/>
        <family val="1"/>
        <charset val="186"/>
      </rPr>
      <t>Rodiklis</t>
    </r>
    <r>
      <rPr>
        <sz val="10"/>
        <rFont val="Times New Roman"/>
        <family val="1"/>
        <charset val="186"/>
      </rPr>
      <t xml:space="preserve"> - 140 asm. </t>
    </r>
    <r>
      <rPr>
        <b/>
        <sz val="10"/>
        <rFont val="Times New Roman"/>
        <family val="1"/>
        <charset val="186"/>
      </rPr>
      <t>Projekto 2 uždavinys:</t>
    </r>
    <r>
      <rPr>
        <sz val="10"/>
        <rFont val="Times New Roman"/>
        <family val="1"/>
        <charset val="186"/>
      </rPr>
      <t xml:space="preserve"> KILK patalpose teikti inkubavimo, mentorystės ir verslo konsultavimo paslaugas sudarant palankias sąlygas verslo pradžiai.</t>
    </r>
    <r>
      <rPr>
        <b/>
        <sz val="10"/>
        <rFont val="Times New Roman"/>
        <family val="1"/>
        <charset val="186"/>
      </rPr>
      <t xml:space="preserve"> 2.1 veikla.</t>
    </r>
    <r>
      <rPr>
        <sz val="10"/>
        <rFont val="Times New Roman"/>
        <family val="1"/>
        <charset val="186"/>
      </rPr>
      <t xml:space="preserve"> Teikiamos verslumo įgūdžių lavinimo konsultacijos ir mokymai. </t>
    </r>
    <r>
      <rPr>
        <b/>
        <sz val="10"/>
        <rFont val="Times New Roman"/>
        <family val="1"/>
        <charset val="186"/>
      </rPr>
      <t>Rodiklis</t>
    </r>
    <r>
      <rPr>
        <sz val="10"/>
        <rFont val="Times New Roman"/>
        <family val="1"/>
        <charset val="186"/>
      </rPr>
      <t xml:space="preserve"> - projekto veiklos dalyvių skaičius - 60 asm.</t>
    </r>
  </si>
  <si>
    <r>
      <t xml:space="preserve">Rezultato rodikliai:                                                          </t>
    </r>
    <r>
      <rPr>
        <sz val="10"/>
        <rFont val="Times New Roman"/>
        <family val="1"/>
        <charset val="186"/>
      </rPr>
      <t xml:space="preserve">Nr. 1-R-1 "BIVP projektų veiklų dalyvių, kurių padėtis darbo rinkoje pagerėjo praėjus 6 mėn. po dalyvavimo ESF veiklose, proc" -70        </t>
    </r>
    <r>
      <rPr>
        <b/>
        <sz val="10"/>
        <rFont val="Times New Roman"/>
        <family val="1"/>
        <charset val="186"/>
      </rPr>
      <t xml:space="preserve">                                Produkto rodikliai:                                                                </t>
    </r>
    <r>
      <rPr>
        <sz val="10"/>
        <rFont val="Times New Roman"/>
        <family val="1"/>
        <charset val="186"/>
      </rPr>
      <t>Nr. 1-P-1 "BIVP veiklų dalyviai (įskaitant visas tikslines grupes), skaičius" - 170;                                            Nr. 1-P-2 "Projektų, kuriuos visiškai arba iš dalies įgyvendino socialiniai partneriai ar NVO, skaičius - 1.</t>
    </r>
    <r>
      <rPr>
        <b/>
        <sz val="10"/>
        <rFont val="Times New Roman"/>
        <family val="1"/>
        <charset val="186"/>
      </rPr>
      <t xml:space="preserve">                                                                               Veiksmo rodikliai:                                                                                   </t>
    </r>
    <r>
      <rPr>
        <sz val="10"/>
        <rFont val="Times New Roman"/>
        <family val="1"/>
        <charset val="186"/>
      </rPr>
      <t>Naujai įsikūrę verslo subjektai tikslinėje teritorijoje - 18.</t>
    </r>
  </si>
  <si>
    <r>
      <rPr>
        <b/>
        <sz val="10"/>
        <rFont val="Times New Roman"/>
        <family val="1"/>
        <charset val="186"/>
      </rPr>
      <t>VšĮ "Socialinių mokslų kolegija"</t>
    </r>
    <r>
      <rPr>
        <sz val="10"/>
        <rFont val="Times New Roman"/>
        <family val="1"/>
        <charset val="186"/>
      </rPr>
      <t>, į.k.291823650, Tilžės g. 52, Klaipėda, info@smk, tel. +37060174985</t>
    </r>
  </si>
  <si>
    <r>
      <rPr>
        <b/>
        <sz val="10"/>
        <rFont val="Times New Roman"/>
        <family val="1"/>
        <charset val="186"/>
      </rPr>
      <t>Projekto tikslas:</t>
    </r>
    <r>
      <rPr>
        <sz val="10"/>
        <rFont val="Times New Roman"/>
        <family val="1"/>
        <charset val="186"/>
      </rPr>
      <t xml:space="preserve"> Ugdyti sėkmingo verslo plėtojimui reikalingus gebėjimus bei sudaryti palankias sąlygas naujų verslų komunikacijos, marketingo, pramogų srityse, kūrimuisi tikslinėje teritorijoje. </t>
    </r>
    <r>
      <rPr>
        <b/>
        <sz val="10"/>
        <rFont val="Times New Roman"/>
        <family val="1"/>
        <charset val="186"/>
      </rPr>
      <t xml:space="preserve"> 1 uždavinys: </t>
    </r>
    <r>
      <rPr>
        <sz val="10"/>
        <rFont val="Times New Roman"/>
        <family val="1"/>
        <charset val="186"/>
      </rPr>
      <t xml:space="preserve">Neformalių iniciatyvų bendruomenės verslumo didinimui įgyvendinimas. </t>
    </r>
    <r>
      <rPr>
        <b/>
        <sz val="10"/>
        <rFont val="Times New Roman"/>
        <family val="1"/>
        <charset val="186"/>
      </rPr>
      <t>1.1 veikla:</t>
    </r>
    <r>
      <rPr>
        <sz val="10"/>
        <rFont val="Times New Roman"/>
        <family val="1"/>
        <charset val="186"/>
      </rPr>
      <t xml:space="preserve"> KICK-OFF renginys - Akseleravimo programos atidarymas. </t>
    </r>
    <r>
      <rPr>
        <b/>
        <sz val="10"/>
        <rFont val="Times New Roman"/>
        <family val="1"/>
        <charset val="186"/>
      </rPr>
      <t>Rodiklis</t>
    </r>
    <r>
      <rPr>
        <sz val="10"/>
        <rFont val="Times New Roman"/>
        <family val="1"/>
        <charset val="186"/>
      </rPr>
      <t xml:space="preserve"> - 1 renginys, dalyvių skaičius - 100 asm.; </t>
    </r>
    <r>
      <rPr>
        <b/>
        <sz val="10"/>
        <rFont val="Times New Roman"/>
        <family val="1"/>
        <charset val="186"/>
      </rPr>
      <t xml:space="preserve">1.2 veikla: </t>
    </r>
    <r>
      <rPr>
        <sz val="10"/>
        <rFont val="Times New Roman"/>
        <family val="1"/>
        <charset val="186"/>
      </rPr>
      <t xml:space="preserve">Verslo kūrybiškumo studijos užsiėmimų organizavimas. </t>
    </r>
    <r>
      <rPr>
        <b/>
        <sz val="10"/>
        <rFont val="Times New Roman"/>
        <family val="1"/>
        <charset val="186"/>
      </rPr>
      <t>Rodiklis</t>
    </r>
    <r>
      <rPr>
        <sz val="10"/>
        <rFont val="Times New Roman"/>
        <family val="1"/>
        <charset val="186"/>
      </rPr>
      <t xml:space="preserve"> - Apmokyta 60 asm.; 1.3 veikla. Ugdomieji eksperimentai tikslinėje teritorijoje.</t>
    </r>
    <r>
      <rPr>
        <b/>
        <sz val="10"/>
        <rFont val="Times New Roman"/>
        <family val="1"/>
        <charset val="186"/>
      </rPr>
      <t xml:space="preserve"> Rodiklis</t>
    </r>
    <r>
      <rPr>
        <sz val="10"/>
        <rFont val="Times New Roman"/>
        <family val="1"/>
        <charset val="186"/>
      </rPr>
      <t xml:space="preserve"> - Dalyvių skaičius 60 asm. </t>
    </r>
    <r>
      <rPr>
        <b/>
        <sz val="10"/>
        <rFont val="Times New Roman"/>
        <family val="1"/>
        <charset val="186"/>
      </rPr>
      <t xml:space="preserve">2 uždavinys: </t>
    </r>
    <r>
      <rPr>
        <sz val="10"/>
        <rFont val="Times New Roman"/>
        <family val="1"/>
        <charset val="186"/>
      </rPr>
      <t xml:space="preserve">Pagalbos verslo pradžiai teikimas skatinant kūrybinių verslų kūrimąsi tikslinėje teritorijoje. </t>
    </r>
    <r>
      <rPr>
        <b/>
        <sz val="10"/>
        <rFont val="Times New Roman"/>
        <family val="1"/>
        <charset val="186"/>
      </rPr>
      <t>2.1 veikla:</t>
    </r>
    <r>
      <rPr>
        <sz val="10"/>
        <rFont val="Times New Roman"/>
        <family val="1"/>
        <charset val="186"/>
      </rPr>
      <t xml:space="preserve"> Demo-day organizavimas, pristatant dalyvių sugeneruotas verslo idėjas potencialiems investuotojams, partneriams, klientams, spaudos atstovams, bendruomenės nariams. </t>
    </r>
    <r>
      <rPr>
        <b/>
        <sz val="10"/>
        <rFont val="Times New Roman"/>
        <family val="1"/>
        <charset val="186"/>
      </rPr>
      <t>Rodiklis</t>
    </r>
    <r>
      <rPr>
        <sz val="10"/>
        <rFont val="Times New Roman"/>
        <family val="1"/>
        <charset val="186"/>
      </rPr>
      <t xml:space="preserve"> -1 renginys, 200 dalyvių.</t>
    </r>
    <r>
      <rPr>
        <b/>
        <sz val="10"/>
        <rFont val="Times New Roman"/>
        <family val="1"/>
        <charset val="186"/>
      </rPr>
      <t xml:space="preserve"> 2.2 veikla: </t>
    </r>
    <r>
      <rPr>
        <sz val="10"/>
        <rFont val="Times New Roman"/>
        <family val="1"/>
        <charset val="186"/>
      </rPr>
      <t>Startinių krepšelių verslo pradžiai suteikimas.</t>
    </r>
    <r>
      <rPr>
        <b/>
        <sz val="10"/>
        <rFont val="Times New Roman"/>
        <family val="1"/>
        <charset val="186"/>
      </rPr>
      <t xml:space="preserve"> Rodiklis</t>
    </r>
    <r>
      <rPr>
        <sz val="10"/>
        <rFont val="Times New Roman"/>
        <family val="1"/>
        <charset val="186"/>
      </rPr>
      <t xml:space="preserve"> - 15 jauno verslo subjektų  bus suteikti startiniai krepšeliai verslo pradžiai.</t>
    </r>
  </si>
  <si>
    <r>
      <rPr>
        <b/>
        <sz val="10"/>
        <rFont val="Times New Roman"/>
        <family val="1"/>
        <charset val="186"/>
      </rPr>
      <t xml:space="preserve">Rezultato rodikliai  </t>
    </r>
    <r>
      <rPr>
        <sz val="10"/>
        <rFont val="Times New Roman"/>
        <family val="1"/>
        <charset val="186"/>
      </rPr>
      <t xml:space="preserve">                                                           Nr. 1-R-1 "Naujai įsikūrę verslo subjektai tikslinėje teritorijoje, skaičius" - 15 verslo subjektai;                        Nr. 1-R-2 "BIVP projektų veiklų dalyvių, kurių padėtis darbo rinkoje pagerėjo praėjus 6 mėn. po dalyvavimo ESF veiklose, dalis" - 65 proc.                                                                                      </t>
    </r>
    <r>
      <rPr>
        <b/>
        <sz val="10"/>
        <rFont val="Times New Roman"/>
        <family val="1"/>
        <charset val="186"/>
      </rPr>
      <t xml:space="preserve">Produkto rodikliai: </t>
    </r>
    <r>
      <rPr>
        <sz val="10"/>
        <rFont val="Times New Roman"/>
        <family val="1"/>
        <charset val="186"/>
      </rPr>
      <t xml:space="preserve">                                                                 Nr. 1-P-1 "Projektų, kuriuos visiškai arba iš dalies įgyvendino socialiniai partneriai ar NVO, skaičius" - 1; Nr. 1-P-2 "BIVP projektų veiklų dalyviai (įskaitant visas tikslines grupes) - 200.                                            </t>
    </r>
  </si>
  <si>
    <r>
      <rPr>
        <b/>
        <sz val="10"/>
        <rFont val="Times New Roman"/>
        <family val="1"/>
        <charset val="186"/>
      </rPr>
      <t>VšĮ "Apeirono teatras"</t>
    </r>
    <r>
      <rPr>
        <sz val="10"/>
        <rFont val="Times New Roman"/>
        <family val="1"/>
        <charset val="186"/>
      </rPr>
      <t>, į.k. 302895376, Bandužių g. 11-63, Klaipėda (veiklos vykdymo vieta - Turgaus g. 16/Tiltų g. 12, Klaipėda), kazickaite.egle@gmail.com, tel. +37067486656</t>
    </r>
  </si>
  <si>
    <r>
      <rPr>
        <b/>
        <sz val="10"/>
        <rFont val="Times New Roman"/>
        <family val="1"/>
        <charset val="186"/>
      </rPr>
      <t xml:space="preserve">Projekto tikslas: </t>
    </r>
    <r>
      <rPr>
        <sz val="10"/>
        <rFont val="Times New Roman"/>
        <family val="1"/>
        <charset val="186"/>
      </rPr>
      <t xml:space="preserve">Mažinti Klaipėdos m. tikslinės teritorijos socialinės rizikos grupės vaikų ir jaunuolių socialinę atskirtį įtraukiant juos į profesionaliuoju menu paremtą sociokultūrinę veiklą.                                                                                                   </t>
    </r>
    <r>
      <rPr>
        <b/>
        <sz val="10"/>
        <rFont val="Times New Roman"/>
        <family val="1"/>
        <charset val="186"/>
      </rPr>
      <t xml:space="preserve">Projekto uždavinys: </t>
    </r>
    <r>
      <rPr>
        <sz val="10"/>
        <rFont val="Times New Roman"/>
        <family val="1"/>
        <charset val="186"/>
      </rPr>
      <t xml:space="preserve">Mažinti jaunuolių socialinę atskirtį sudarant sąlygas šių asmenų socializacijai; </t>
    </r>
    <r>
      <rPr>
        <b/>
        <sz val="10"/>
        <rFont val="Times New Roman"/>
        <family val="1"/>
        <charset val="186"/>
      </rPr>
      <t xml:space="preserve">1.1 veikla. </t>
    </r>
    <r>
      <rPr>
        <sz val="10"/>
        <rFont val="Times New Roman"/>
        <family val="1"/>
        <charset val="186"/>
      </rPr>
      <t xml:space="preserve">Savanorių komandos subūrimas ir apmokymas. </t>
    </r>
    <r>
      <rPr>
        <b/>
        <sz val="10"/>
        <rFont val="Times New Roman"/>
        <family val="1"/>
        <charset val="186"/>
      </rPr>
      <t>Rodiklis</t>
    </r>
    <r>
      <rPr>
        <sz val="10"/>
        <rFont val="Times New Roman"/>
        <family val="1"/>
        <charset val="186"/>
      </rPr>
      <t xml:space="preserve"> - parengta 10 savanorių. </t>
    </r>
    <r>
      <rPr>
        <b/>
        <sz val="10"/>
        <rFont val="Times New Roman"/>
        <family val="1"/>
        <charset val="186"/>
      </rPr>
      <t>1.2 veikla.</t>
    </r>
    <r>
      <rPr>
        <sz val="10"/>
        <rFont val="Times New Roman"/>
        <family val="1"/>
        <charset val="186"/>
      </rPr>
      <t xml:space="preserve"> Sociokultūrinių paslaugų modelio LGBT bendruomenei sukūrimas ir įgyvendinimas. </t>
    </r>
    <r>
      <rPr>
        <b/>
        <sz val="10"/>
        <rFont val="Times New Roman"/>
        <family val="1"/>
        <charset val="186"/>
      </rPr>
      <t>Rodiklis</t>
    </r>
    <r>
      <rPr>
        <sz val="10"/>
        <rFont val="Times New Roman"/>
        <family val="1"/>
        <charset val="186"/>
      </rPr>
      <t xml:space="preserve"> - veikloje dalyvavusių asmenų skaičius - 80, iš jų tikslinės grupės atstovų - 40.</t>
    </r>
    <r>
      <rPr>
        <b/>
        <sz val="10"/>
        <rFont val="Times New Roman"/>
        <family val="1"/>
        <charset val="186"/>
      </rPr>
      <t xml:space="preserve"> 1.3 veikla.</t>
    </r>
    <r>
      <rPr>
        <sz val="10"/>
        <rFont val="Times New Roman"/>
        <family val="1"/>
        <charset val="186"/>
      </rPr>
      <t xml:space="preserve"> Sociokultūrinių paslaugų modelio socialinę atskirtį patiriantiems vaikams ir jaunuoliams, linkusiems į delinkventinį elgesį, sukūrimas ir įgyvendinimas. </t>
    </r>
    <r>
      <rPr>
        <b/>
        <sz val="10"/>
        <rFont val="Times New Roman"/>
        <family val="1"/>
        <charset val="186"/>
      </rPr>
      <t>Rodiklis</t>
    </r>
    <r>
      <rPr>
        <sz val="10"/>
        <rFont val="Times New Roman"/>
        <family val="1"/>
        <charset val="186"/>
      </rPr>
      <t xml:space="preserve"> - veikloje dalyvavusių asmenų skaičius - 40, iš jų tikslinės grupės atstovų skaičius - 20.                                                                                 </t>
    </r>
  </si>
  <si>
    <r>
      <rPr>
        <b/>
        <sz val="10"/>
        <rFont val="Times New Roman"/>
        <family val="1"/>
        <charset val="186"/>
      </rPr>
      <t xml:space="preserve">Rezultato rodikliai:   </t>
    </r>
    <r>
      <rPr>
        <sz val="10"/>
        <rFont val="Times New Roman"/>
        <family val="1"/>
        <charset val="186"/>
      </rPr>
      <t xml:space="preserve">                                                                        Nr. 1-R-1 "Darbingi asmenys (vietos bendruomenės nariai), kurių socialinė atskirtis sumažėjo dėl projekto veiklų dalyvių dalyvavimo projektų veiklose" - 60 asm.;                                                                     Nr. 1-R-2 "Socialinių partnerių organizacijose ar NVO savanoriaujančių vietos gyventojų dalis, praėjus 6 mėn. po dalyvavimo ESF veiklose, proc." - 100 proc.; Nr. 1-R-3 "Tikslinėje teritorijoje teikiamų naujų socialinių paslaugų skaičius, vnt." - 2.                                                                                              </t>
    </r>
    <r>
      <rPr>
        <b/>
        <sz val="10"/>
        <rFont val="Times New Roman"/>
        <family val="1"/>
        <charset val="186"/>
      </rPr>
      <t xml:space="preserve">Produkto rodikliai: </t>
    </r>
    <r>
      <rPr>
        <sz val="10"/>
        <rFont val="Times New Roman"/>
        <family val="1"/>
        <charset val="186"/>
      </rPr>
      <t xml:space="preserve">Nr. 2-P-1 "Projektų, kuriuos visiškai arba iš dalies įgyvendino socialiniai patrneriai ar NVO, skaičius", rodiklio reikšmė 2022 m. - 1; Nr. 2-P-2 "BIVP projektų veiklų dalyviai (įskaitant visas tikslines grupes, skaičius" - 100;                                                                                                       </t>
    </r>
    <r>
      <rPr>
        <b/>
        <sz val="10"/>
        <rFont val="Times New Roman"/>
        <family val="1"/>
        <charset val="186"/>
      </rPr>
      <t>Veiksmo rodiklis</t>
    </r>
    <r>
      <rPr>
        <sz val="10"/>
        <rFont val="Times New Roman"/>
        <family val="1"/>
        <charset val="186"/>
      </rPr>
      <t xml:space="preserve"> - Prevencinėse veiklose užimta ne mažiau kaip 60 delinkventinio elgesio vaikų ir jaunuolių, iš jų ne mažiau 40 LGTB jaunuolių.</t>
    </r>
  </si>
  <si>
    <r>
      <rPr>
        <b/>
        <sz val="10"/>
        <rFont val="Times New Roman"/>
        <family val="1"/>
        <charset val="186"/>
      </rPr>
      <t>Projekto tikslas:</t>
    </r>
    <r>
      <rPr>
        <sz val="10"/>
        <rFont val="Times New Roman"/>
        <family val="1"/>
        <charset val="186"/>
      </rPr>
      <t xml:space="preserve"> skatinti kūrybinių industrijų sektoriaus atstovų verslumą, teikiant verslumą skatinančias ir verslumą palaikančias priemones. </t>
    </r>
    <r>
      <rPr>
        <b/>
        <sz val="10"/>
        <rFont val="Times New Roman"/>
        <family val="1"/>
        <charset val="186"/>
      </rPr>
      <t>Projekto 1 uždavinys</t>
    </r>
    <r>
      <rPr>
        <sz val="10"/>
        <rFont val="Times New Roman"/>
        <family val="1"/>
        <charset val="186"/>
      </rPr>
      <t xml:space="preserve">: KILK patalpose sudaryti palankias sąlygas jauno verslo pradžiai, verslo plėtojimui ir vystymui. </t>
    </r>
    <r>
      <rPr>
        <b/>
        <sz val="10"/>
        <rFont val="Times New Roman"/>
        <family val="1"/>
        <charset val="186"/>
      </rPr>
      <t>1.1 veikla.</t>
    </r>
    <r>
      <rPr>
        <sz val="10"/>
        <rFont val="Times New Roman"/>
        <family val="1"/>
        <charset val="186"/>
      </rPr>
      <t xml:space="preserve"> Tikslinės teritorijos gyventojų informavimas siekiant paskatinti pradėti verslą. </t>
    </r>
    <r>
      <rPr>
        <b/>
        <sz val="10"/>
        <rFont val="Times New Roman"/>
        <family val="1"/>
        <charset val="186"/>
      </rPr>
      <t>Rodiklis</t>
    </r>
    <r>
      <rPr>
        <sz val="10"/>
        <rFont val="Times New Roman"/>
        <family val="1"/>
        <charset val="186"/>
      </rPr>
      <t xml:space="preserve"> - Projekto veiklos dalyvių skaičius - 120. </t>
    </r>
    <r>
      <rPr>
        <b/>
        <sz val="10"/>
        <rFont val="Times New Roman"/>
        <family val="1"/>
        <charset val="186"/>
      </rPr>
      <t xml:space="preserve">1.2 veikla. </t>
    </r>
    <r>
      <rPr>
        <sz val="10"/>
        <rFont val="Times New Roman"/>
        <family val="1"/>
        <charset val="186"/>
      </rPr>
      <t xml:space="preserve">Verslo pradžiai reikalingų priemonių (patalpų, reklamos gamybos ir kitos įrangos) suteikimo ir mentorystės paslaugos. </t>
    </r>
    <r>
      <rPr>
        <b/>
        <sz val="10"/>
        <rFont val="Times New Roman"/>
        <family val="1"/>
        <charset val="186"/>
      </rPr>
      <t>Rodiklis</t>
    </r>
    <r>
      <rPr>
        <sz val="10"/>
        <rFont val="Times New Roman"/>
        <family val="1"/>
        <charset val="186"/>
      </rPr>
      <t xml:space="preserve"> - Projekto veiklos dalyvių skaičius - 18. </t>
    </r>
    <r>
      <rPr>
        <b/>
        <sz val="10"/>
        <rFont val="Times New Roman"/>
        <family val="1"/>
        <charset val="186"/>
      </rPr>
      <t xml:space="preserve">1.3 veikla. </t>
    </r>
    <r>
      <rPr>
        <sz val="10"/>
        <rFont val="Times New Roman"/>
        <family val="1"/>
        <charset val="186"/>
      </rPr>
      <t xml:space="preserve">Kūrybinio verslo vystymui, pristatymui, pritaikymui reikalingų priemonių (informavimo, konsultavimo, pagalbos randant tiekėjus ir klientus) suteikimas. </t>
    </r>
    <r>
      <rPr>
        <b/>
        <sz val="10"/>
        <rFont val="Times New Roman"/>
        <family val="1"/>
        <charset val="186"/>
      </rPr>
      <t xml:space="preserve">Rodiklis </t>
    </r>
    <r>
      <rPr>
        <sz val="10"/>
        <rFont val="Times New Roman"/>
        <family val="1"/>
        <charset val="186"/>
      </rPr>
      <t xml:space="preserve">- Projekto veiklos dalyvių skaičius - 120. </t>
    </r>
    <r>
      <rPr>
        <b/>
        <sz val="10"/>
        <rFont val="Times New Roman"/>
        <family val="1"/>
        <charset val="186"/>
      </rPr>
      <t>1.4 veikla</t>
    </r>
    <r>
      <rPr>
        <sz val="10"/>
        <rFont val="Times New Roman"/>
        <family val="1"/>
        <charset val="186"/>
      </rPr>
      <t xml:space="preserve">. Televizijos laidos "Žingsnis po žingsnio" kūrimas ir transliavimas, siekiant gyventojus informuoti, konsultuoti, paskatinti juos pradėti verslą. </t>
    </r>
    <r>
      <rPr>
        <b/>
        <sz val="10"/>
        <rFont val="Times New Roman"/>
        <family val="1"/>
        <charset val="186"/>
      </rPr>
      <t xml:space="preserve">Rodiklis </t>
    </r>
    <r>
      <rPr>
        <sz val="10"/>
        <rFont val="Times New Roman"/>
        <family val="1"/>
        <charset val="186"/>
      </rPr>
      <t>- Projekto veiklos dalyvių skaičius  - 120.</t>
    </r>
  </si>
  <si>
    <r>
      <rPr>
        <b/>
        <sz val="10"/>
        <rFont val="Times New Roman"/>
        <family val="1"/>
        <charset val="186"/>
      </rPr>
      <t xml:space="preserve">Rezultato rodikliai </t>
    </r>
    <r>
      <rPr>
        <sz val="10"/>
        <rFont val="Times New Roman"/>
        <family val="1"/>
        <charset val="186"/>
      </rPr>
      <t xml:space="preserve">                                                                   Nr. 1-R-1 "BIVP projektų veiklų dalyvių, kurių padėtis darbo rinkoje pagerėjo praėjus 6 mėnesiams po dalyvavimo ESF veiklose, proc. - 65                                                 </t>
    </r>
    <r>
      <rPr>
        <b/>
        <sz val="10"/>
        <rFont val="Times New Roman"/>
        <family val="1"/>
        <charset val="186"/>
      </rPr>
      <t xml:space="preserve">Produkto rodikliai       </t>
    </r>
    <r>
      <rPr>
        <sz val="10"/>
        <rFont val="Times New Roman"/>
        <family val="1"/>
        <charset val="186"/>
      </rPr>
      <t xml:space="preserve">                                                        Nr. 1-P-1 "BIVP projektų veiklų dalyviai (įskaitant visas tikslines grupes) - 120;                                                 Nr. 1-P-2 "Projektų, kuriuos visiškai arba iš dalies įgyvendino socialiniai partneriai ar NVO, skaičius" - 1;                                                                                           </t>
    </r>
    <r>
      <rPr>
        <b/>
        <sz val="10"/>
        <rFont val="Times New Roman"/>
        <family val="1"/>
        <charset val="186"/>
      </rPr>
      <t>Veiksmo rodiklis</t>
    </r>
    <r>
      <rPr>
        <sz val="10"/>
        <rFont val="Times New Roman"/>
        <family val="1"/>
        <charset val="186"/>
      </rPr>
      <t xml:space="preserve"> - Naujai įsikūrę verslai tikslinėje teritorijoje - 8</t>
    </r>
  </si>
  <si>
    <t>PATVIRTINTA
Asociacijos Klaipėdos miesto integruotų 
investicijų vietos veiklos grupės valdybos 
2021 m. gegužės 3 d. protokolu Nr. 1</t>
  </si>
  <si>
    <t>NR. 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</si>
</sst>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 _€_-;\-* #,##0.00\ _€_-;_-* &quot;-&quot;??\ _€_-;_-@_-"/>
  </numFmts>
  <fonts count="14" x14ac:knownFonts="1">
    <font>
      <sz val="11"/>
      <color theme="1"/>
      <name val="Calibri"/>
      <family val="2"/>
      <charset val="186"/>
      <scheme val="minor"/>
    </font>
    <font>
      <sz val="10"/>
      <name val="Arial"/>
      <family val="2"/>
      <charset val="186"/>
    </font>
    <font>
      <sz val="10"/>
      <name val="Times New Roman"/>
      <family val="1"/>
      <charset val="186"/>
    </font>
    <font>
      <b/>
      <sz val="10"/>
      <name val="Times New Roman"/>
      <family val="1"/>
      <charset val="186"/>
    </font>
    <font>
      <b/>
      <sz val="11"/>
      <name val="Times New Roman"/>
      <family val="1"/>
      <charset val="186"/>
    </font>
    <font>
      <u/>
      <sz val="10"/>
      <name val="Times New Roman"/>
      <family val="1"/>
      <charset val="186"/>
    </font>
    <font>
      <sz val="11"/>
      <name val="Times New Roman"/>
      <family val="1"/>
      <charset val="186"/>
    </font>
    <font>
      <sz val="9"/>
      <color indexed="81"/>
      <name val="Tahoma"/>
      <family val="2"/>
      <charset val="186"/>
    </font>
    <font>
      <b/>
      <sz val="9"/>
      <color indexed="81"/>
      <name val="Tahoma"/>
      <family val="2"/>
      <charset val="186"/>
    </font>
    <font>
      <i/>
      <sz val="10"/>
      <name val="Times New Roman"/>
      <family val="1"/>
      <charset val="186"/>
    </font>
    <font>
      <b/>
      <sz val="12"/>
      <name val="Times New Roman"/>
      <family val="1"/>
      <charset val="186"/>
    </font>
    <font>
      <sz val="11"/>
      <color theme="1"/>
      <name val="Calibri"/>
      <family val="2"/>
      <scheme val="minor"/>
    </font>
    <font>
      <b/>
      <sz val="12"/>
      <color rgb="FFFF0000"/>
      <name val="Times New Roman"/>
      <family val="1"/>
      <charset val="186"/>
    </font>
    <font>
      <b/>
      <sz val="11"/>
      <color rgb="FFFF0000"/>
      <name val="Times New Roman"/>
      <family val="1"/>
      <charset val="186"/>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4">
    <xf numFmtId="0" fontId="0" fillId="0" borderId="0"/>
    <xf numFmtId="0" fontId="1" fillId="0" borderId="0"/>
    <xf numFmtId="0" fontId="11" fillId="0" borderId="0"/>
    <xf numFmtId="43" fontId="11" fillId="0" borderId="0" applyFont="0" applyFill="0" applyBorder="0" applyAlignment="0" applyProtection="0"/>
  </cellStyleXfs>
  <cellXfs count="69">
    <xf numFmtId="0" fontId="0" fillId="0" borderId="0" xfId="0"/>
    <xf numFmtId="0" fontId="2" fillId="0" borderId="0" xfId="0" applyFont="1"/>
    <xf numFmtId="0" fontId="3" fillId="2" borderId="1" xfId="1" applyFont="1" applyFill="1" applyBorder="1" applyAlignment="1">
      <alignment horizontal="center" vertical="top" wrapText="1"/>
    </xf>
    <xf numFmtId="0" fontId="2" fillId="4" borderId="0" xfId="0" applyFont="1" applyFill="1"/>
    <xf numFmtId="0" fontId="2" fillId="4" borderId="6" xfId="1" applyFont="1" applyFill="1" applyBorder="1" applyAlignment="1">
      <alignment horizontal="center" vertical="top" wrapText="1"/>
    </xf>
    <xf numFmtId="0" fontId="2" fillId="4" borderId="1" xfId="1" applyFont="1" applyFill="1" applyBorder="1" applyAlignment="1">
      <alignment horizontal="left" vertical="top" wrapText="1"/>
    </xf>
    <xf numFmtId="0" fontId="3" fillId="4" borderId="1" xfId="1" applyFont="1" applyFill="1" applyBorder="1" applyAlignment="1">
      <alignment horizontal="left" vertical="top" wrapText="1"/>
    </xf>
    <xf numFmtId="0" fontId="2" fillId="4" borderId="6" xfId="1" applyFont="1" applyFill="1" applyBorder="1" applyAlignment="1">
      <alignment horizontal="left" vertical="top" wrapText="1"/>
    </xf>
    <xf numFmtId="0" fontId="2" fillId="0" borderId="6" xfId="1" applyFont="1" applyBorder="1" applyAlignment="1">
      <alignment horizontal="center" vertical="top" wrapText="1"/>
    </xf>
    <xf numFmtId="0" fontId="2" fillId="0" borderId="1" xfId="0" applyFont="1" applyBorder="1" applyAlignment="1">
      <alignment horizontal="left" vertical="top" wrapText="1"/>
    </xf>
    <xf numFmtId="0" fontId="2" fillId="4" borderId="6" xfId="1" applyFont="1" applyFill="1" applyBorder="1" applyAlignment="1">
      <alignment vertical="top" wrapText="1"/>
    </xf>
    <xf numFmtId="0" fontId="2" fillId="4" borderId="5" xfId="1" applyFont="1" applyFill="1" applyBorder="1" applyAlignment="1">
      <alignment horizontal="center" vertical="top" wrapText="1"/>
    </xf>
    <xf numFmtId="0" fontId="2" fillId="4" borderId="5" xfId="1" applyFont="1" applyFill="1" applyBorder="1" applyAlignment="1">
      <alignment horizontal="left" vertical="top" wrapText="1"/>
    </xf>
    <xf numFmtId="0" fontId="2" fillId="0" borderId="1" xfId="1" applyFont="1" applyBorder="1" applyAlignment="1">
      <alignment horizontal="center" vertical="top" wrapText="1"/>
    </xf>
    <xf numFmtId="0" fontId="2" fillId="0" borderId="1" xfId="1" applyFont="1" applyBorder="1" applyAlignment="1">
      <alignment horizontal="left" vertical="top" wrapText="1"/>
    </xf>
    <xf numFmtId="0" fontId="2" fillId="4" borderId="1" xfId="0" applyFont="1" applyFill="1" applyBorder="1" applyAlignment="1">
      <alignment horizontal="left" vertical="top" wrapText="1"/>
    </xf>
    <xf numFmtId="14" fontId="6" fillId="4" borderId="6" xfId="1" applyNumberFormat="1" applyFont="1" applyFill="1" applyBorder="1" applyAlignment="1">
      <alignment horizontal="center" vertical="top" wrapText="1"/>
    </xf>
    <xf numFmtId="14" fontId="6" fillId="4" borderId="5" xfId="1" applyNumberFormat="1" applyFont="1" applyFill="1" applyBorder="1" applyAlignment="1">
      <alignment horizontal="center" vertical="top" wrapText="1"/>
    </xf>
    <xf numFmtId="0" fontId="6" fillId="4" borderId="6" xfId="1" applyFont="1" applyFill="1" applyBorder="1" applyAlignment="1">
      <alignment horizontal="center" vertical="top" wrapText="1"/>
    </xf>
    <xf numFmtId="14" fontId="6" fillId="0" borderId="1" xfId="1" applyNumberFormat="1" applyFont="1" applyBorder="1" applyAlignment="1">
      <alignment horizontal="center" vertical="top" wrapText="1"/>
    </xf>
    <xf numFmtId="14" fontId="6" fillId="0" borderId="4" xfId="1" applyNumberFormat="1" applyFont="1" applyBorder="1" applyAlignment="1">
      <alignment horizontal="center" vertical="top" wrapText="1"/>
    </xf>
    <xf numFmtId="0" fontId="2" fillId="4" borderId="5" xfId="0" applyFont="1" applyFill="1" applyBorder="1" applyAlignment="1">
      <alignment horizontal="left" vertical="top" wrapText="1"/>
    </xf>
    <xf numFmtId="4" fontId="6" fillId="4" borderId="6" xfId="1" applyNumberFormat="1" applyFont="1" applyFill="1" applyBorder="1" applyAlignment="1">
      <alignment horizontal="center" vertical="top" wrapText="1"/>
    </xf>
    <xf numFmtId="4" fontId="6" fillId="4" borderId="5" xfId="1" applyNumberFormat="1" applyFont="1" applyFill="1" applyBorder="1" applyAlignment="1">
      <alignment horizontal="center" vertical="top" wrapText="1"/>
    </xf>
    <xf numFmtId="4" fontId="6" fillId="0" borderId="1" xfId="1" applyNumberFormat="1" applyFont="1" applyBorder="1" applyAlignment="1">
      <alignment horizontal="center" vertical="top" wrapText="1"/>
    </xf>
    <xf numFmtId="4" fontId="6" fillId="0" borderId="5" xfId="1" applyNumberFormat="1"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vertical="top" wrapText="1"/>
    </xf>
    <xf numFmtId="4" fontId="6" fillId="0" borderId="1" xfId="0" applyNumberFormat="1" applyFont="1" applyBorder="1" applyAlignment="1">
      <alignment horizontal="center" vertical="top" wrapText="1"/>
    </xf>
    <xf numFmtId="0" fontId="2" fillId="0" borderId="0" xfId="0" applyFont="1" applyBorder="1"/>
    <xf numFmtId="0" fontId="3" fillId="2" borderId="1" xfId="1" applyFont="1" applyFill="1" applyBorder="1" applyAlignment="1">
      <alignment horizontal="center" vertical="center" wrapText="1"/>
    </xf>
    <xf numFmtId="0" fontId="2" fillId="4" borderId="1" xfId="1" applyFont="1" applyFill="1" applyBorder="1" applyAlignment="1">
      <alignment horizontal="center" vertical="top" wrapText="1"/>
    </xf>
    <xf numFmtId="4" fontId="6" fillId="4" borderId="1" xfId="1" applyNumberFormat="1" applyFont="1" applyFill="1" applyBorder="1" applyAlignment="1">
      <alignment horizontal="center" vertical="top" wrapText="1"/>
    </xf>
    <xf numFmtId="14" fontId="6" fillId="4" borderId="1" xfId="1" applyNumberFormat="1" applyFont="1" applyFill="1" applyBorder="1" applyAlignment="1">
      <alignment horizontal="center" vertical="top" wrapText="1"/>
    </xf>
    <xf numFmtId="0" fontId="2" fillId="4" borderId="1" xfId="1" applyFont="1" applyFill="1" applyBorder="1" applyAlignment="1">
      <alignment vertical="top" wrapText="1"/>
    </xf>
    <xf numFmtId="14" fontId="6" fillId="4" borderId="4" xfId="1" applyNumberFormat="1" applyFont="1" applyFill="1" applyBorder="1" applyAlignment="1">
      <alignment horizontal="center" vertical="top" wrapText="1"/>
    </xf>
    <xf numFmtId="0" fontId="6" fillId="4" borderId="5" xfId="1" applyFont="1" applyFill="1" applyBorder="1" applyAlignment="1">
      <alignment horizontal="center" vertical="top" wrapText="1"/>
    </xf>
    <xf numFmtId="0" fontId="2" fillId="0" borderId="7" xfId="0" applyFont="1" applyBorder="1"/>
    <xf numFmtId="4" fontId="3" fillId="3" borderId="1" xfId="0" applyNumberFormat="1" applyFont="1" applyFill="1" applyBorder="1" applyAlignment="1">
      <alignment vertical="top"/>
    </xf>
    <xf numFmtId="4" fontId="2" fillId="0" borderId="0" xfId="0" applyNumberFormat="1" applyFont="1"/>
    <xf numFmtId="0" fontId="12" fillId="0" borderId="0" xfId="0" applyFont="1" applyAlignment="1">
      <alignment horizontal="right" vertical="center"/>
    </xf>
    <xf numFmtId="0" fontId="13" fillId="0" borderId="0" xfId="0" applyFont="1" applyAlignment="1">
      <alignment horizontal="right" vertical="center"/>
    </xf>
    <xf numFmtId="0" fontId="12" fillId="0" borderId="0" xfId="0" applyFont="1"/>
    <xf numFmtId="0" fontId="3" fillId="2" borderId="1" xfId="1" applyFont="1" applyFill="1" applyBorder="1" applyAlignment="1">
      <alignment horizontal="center" vertical="center" wrapText="1"/>
    </xf>
    <xf numFmtId="0" fontId="2" fillId="3" borderId="4" xfId="0" applyFont="1" applyFill="1" applyBorder="1" applyAlignment="1">
      <alignment horizontal="center" vertical="top"/>
    </xf>
    <xf numFmtId="0" fontId="2" fillId="3" borderId="2" xfId="0" applyFont="1" applyFill="1" applyBorder="1" applyAlignment="1">
      <alignment horizontal="center" vertical="top"/>
    </xf>
    <xf numFmtId="0" fontId="3" fillId="3" borderId="4" xfId="0" applyFont="1" applyFill="1" applyBorder="1" applyAlignment="1">
      <alignment horizontal="right" vertical="top"/>
    </xf>
    <xf numFmtId="0" fontId="3" fillId="3" borderId="3" xfId="0" applyFont="1" applyFill="1" applyBorder="1" applyAlignment="1">
      <alignment horizontal="right" vertical="top"/>
    </xf>
    <xf numFmtId="0" fontId="3" fillId="3" borderId="2" xfId="0" applyFont="1" applyFill="1" applyBorder="1" applyAlignment="1">
      <alignment horizontal="right" vertical="top"/>
    </xf>
    <xf numFmtId="0" fontId="2" fillId="0" borderId="0" xfId="1" applyFont="1" applyFill="1" applyAlignment="1">
      <alignment horizontal="left" vertical="top" wrapText="1"/>
    </xf>
    <xf numFmtId="0" fontId="2" fillId="0" borderId="0" xfId="1" applyFont="1" applyAlignment="1">
      <alignment horizontal="left" vertical="top" wrapText="1"/>
    </xf>
    <xf numFmtId="0" fontId="4" fillId="0" borderId="0" xfId="0" applyFont="1" applyAlignment="1">
      <alignment horizontal="center" wrapText="1"/>
    </xf>
    <xf numFmtId="0" fontId="4" fillId="0" borderId="0" xfId="0" applyFont="1" applyAlignment="1">
      <alignment horizontal="center"/>
    </xf>
    <xf numFmtId="0" fontId="4" fillId="0" borderId="0" xfId="1" applyFont="1" applyBorder="1" applyAlignment="1">
      <alignment horizontal="center" wrapText="1"/>
    </xf>
    <xf numFmtId="0" fontId="6" fillId="0" borderId="7" xfId="1" applyFont="1" applyBorder="1" applyAlignment="1">
      <alignment horizontal="center" wrapText="1"/>
    </xf>
    <xf numFmtId="0" fontId="6" fillId="0" borderId="0" xfId="0" applyFont="1" applyBorder="1" applyAlignment="1">
      <alignment horizontal="center" vertical="top"/>
    </xf>
    <xf numFmtId="0" fontId="10" fillId="0" borderId="0" xfId="0" applyFont="1" applyBorder="1" applyAlignment="1">
      <alignment horizontal="center"/>
    </xf>
    <xf numFmtId="0" fontId="2" fillId="0" borderId="1" xfId="0" applyFont="1" applyBorder="1" applyAlignment="1">
      <alignment vertical="top"/>
    </xf>
    <xf numFmtId="0" fontId="2" fillId="0" borderId="6" xfId="1" applyFont="1" applyBorder="1" applyAlignment="1">
      <alignment horizontal="left" vertical="top" wrapText="1"/>
    </xf>
    <xf numFmtId="0" fontId="9" fillId="0" borderId="6" xfId="1" applyFont="1" applyBorder="1" applyAlignment="1">
      <alignment horizontal="left" vertical="top" wrapText="1"/>
    </xf>
    <xf numFmtId="2" fontId="2" fillId="0" borderId="6" xfId="1" applyNumberFormat="1" applyFont="1" applyBorder="1" applyAlignment="1">
      <alignment horizontal="left" vertical="top" wrapText="1"/>
    </xf>
    <xf numFmtId="14" fontId="2" fillId="0" borderId="1" xfId="0" applyNumberFormat="1" applyFont="1" applyBorder="1" applyAlignment="1">
      <alignment horizontal="center" vertical="top"/>
    </xf>
    <xf numFmtId="4" fontId="2" fillId="0" borderId="1" xfId="0" applyNumberFormat="1" applyFont="1" applyFill="1" applyBorder="1" applyAlignment="1">
      <alignment vertical="top" wrapText="1"/>
    </xf>
    <xf numFmtId="4" fontId="2" fillId="0" borderId="1" xfId="1" applyNumberFormat="1" applyFont="1" applyFill="1" applyBorder="1" applyAlignment="1">
      <alignment horizontal="left" vertical="top" wrapText="1"/>
    </xf>
    <xf numFmtId="4" fontId="3" fillId="0" borderId="1" xfId="1" applyNumberFormat="1" applyFont="1" applyFill="1" applyBorder="1" applyAlignment="1">
      <alignment horizontal="left" vertical="top" wrapText="1"/>
    </xf>
    <xf numFmtId="4" fontId="2" fillId="0" borderId="1" xfId="0" applyNumberFormat="1" applyFont="1" applyFill="1" applyBorder="1" applyAlignment="1">
      <alignment horizontal="center" vertical="top" wrapText="1"/>
    </xf>
    <xf numFmtId="0" fontId="2" fillId="0" borderId="1" xfId="0" applyFont="1" applyBorder="1" applyAlignment="1">
      <alignment horizontal="center" vertical="top"/>
    </xf>
    <xf numFmtId="4" fontId="2" fillId="0" borderId="1" xfId="1" applyNumberFormat="1" applyFont="1" applyFill="1" applyBorder="1" applyAlignment="1">
      <alignment vertical="top" wrapText="1"/>
    </xf>
    <xf numFmtId="0" fontId="2" fillId="0" borderId="4" xfId="0" applyFont="1" applyBorder="1" applyAlignment="1">
      <alignment vertical="top"/>
    </xf>
  </cellXfs>
  <cellStyles count="4">
    <cellStyle name="Įprastas" xfId="0" builtinId="0"/>
    <cellStyle name="Įprastas 2" xfId="1" xr:uid="{00000000-0005-0000-0000-000001000000}"/>
    <cellStyle name="Įprastas 3" xfId="2" xr:uid="{00000000-0005-0000-0000-000002000000}"/>
    <cellStyle name="Kablelis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9"/>
  <sheetViews>
    <sheetView tabSelected="1" zoomScale="80" zoomScaleNormal="80" zoomScaleSheetLayoutView="40" workbookViewId="0">
      <selection activeCell="E12" sqref="E12"/>
    </sheetView>
  </sheetViews>
  <sheetFormatPr defaultRowHeight="12.75" x14ac:dyDescent="0.2"/>
  <cols>
    <col min="1" max="1" width="5.140625" style="1" customWidth="1"/>
    <col min="2" max="2" width="29.140625" style="1" customWidth="1"/>
    <col min="3" max="3" width="20.7109375" style="1" customWidth="1"/>
    <col min="4" max="5" width="61" style="1" customWidth="1"/>
    <col min="6" max="6" width="30.140625" style="1" customWidth="1"/>
    <col min="7" max="7" width="12.85546875" style="1" customWidth="1"/>
    <col min="8" max="9" width="12.28515625" style="1" customWidth="1"/>
    <col min="10" max="10" width="12.140625" style="1" customWidth="1"/>
    <col min="11" max="11" width="11.140625" style="1" customWidth="1"/>
    <col min="12" max="15" width="9.140625" style="1"/>
    <col min="16" max="16" width="11.85546875" style="1" customWidth="1"/>
    <col min="17" max="16384" width="9.140625" style="1"/>
  </cols>
  <sheetData>
    <row r="1" spans="1:11" ht="33.75" customHeight="1" x14ac:dyDescent="0.2">
      <c r="I1" s="49" t="s">
        <v>16</v>
      </c>
      <c r="J1" s="49"/>
      <c r="K1" s="49"/>
    </row>
    <row r="2" spans="1:11" ht="20.25" customHeight="1" x14ac:dyDescent="0.2">
      <c r="A2" s="52" t="s">
        <v>13</v>
      </c>
      <c r="B2" s="52"/>
      <c r="C2" s="52"/>
      <c r="D2" s="52"/>
      <c r="E2" s="52"/>
      <c r="F2" s="52"/>
      <c r="G2" s="52"/>
      <c r="H2" s="52"/>
      <c r="I2" s="52"/>
      <c r="J2" s="52"/>
      <c r="K2" s="52"/>
    </row>
    <row r="3" spans="1:11" ht="17.25" customHeight="1" x14ac:dyDescent="0.25">
      <c r="A3" s="56" t="s">
        <v>17</v>
      </c>
      <c r="B3" s="56"/>
      <c r="C3" s="56"/>
      <c r="D3" s="56"/>
      <c r="E3" s="56"/>
      <c r="F3" s="56"/>
      <c r="G3" s="56"/>
      <c r="H3" s="56"/>
      <c r="I3" s="56"/>
      <c r="J3" s="56"/>
      <c r="K3" s="56"/>
    </row>
    <row r="4" spans="1:11" ht="23.25" customHeight="1" x14ac:dyDescent="0.2">
      <c r="A4" s="55" t="s">
        <v>15</v>
      </c>
      <c r="B4" s="55"/>
      <c r="C4" s="55"/>
      <c r="D4" s="55"/>
      <c r="E4" s="55"/>
      <c r="F4" s="55"/>
      <c r="G4" s="55"/>
      <c r="H4" s="55"/>
      <c r="I4" s="55"/>
      <c r="J4" s="55"/>
      <c r="K4" s="55"/>
    </row>
    <row r="5" spans="1:11" ht="67.5" customHeight="1" x14ac:dyDescent="0.2">
      <c r="I5" s="50" t="s">
        <v>149</v>
      </c>
      <c r="J5" s="50"/>
      <c r="K5" s="50"/>
    </row>
    <row r="6" spans="1:11" ht="25.5" customHeight="1" x14ac:dyDescent="0.2">
      <c r="A6" s="51" t="s">
        <v>12</v>
      </c>
      <c r="B6" s="51"/>
      <c r="C6" s="51"/>
      <c r="D6" s="51"/>
      <c r="E6" s="51"/>
      <c r="F6" s="51"/>
      <c r="G6" s="51"/>
      <c r="H6" s="51"/>
      <c r="I6" s="51"/>
      <c r="J6" s="51"/>
      <c r="K6" s="51"/>
    </row>
    <row r="7" spans="1:11" ht="27" customHeight="1" x14ac:dyDescent="0.2">
      <c r="A7" s="53" t="s">
        <v>150</v>
      </c>
      <c r="B7" s="53"/>
      <c r="C7" s="53"/>
      <c r="D7" s="53"/>
      <c r="E7" s="53"/>
      <c r="F7" s="53"/>
      <c r="G7" s="53"/>
      <c r="H7" s="53"/>
      <c r="I7" s="53"/>
      <c r="J7" s="53"/>
      <c r="K7" s="53"/>
    </row>
    <row r="8" spans="1:11" ht="15" customHeight="1" x14ac:dyDescent="0.25">
      <c r="A8" s="54" t="s">
        <v>9</v>
      </c>
      <c r="B8" s="54"/>
      <c r="C8" s="54"/>
      <c r="D8" s="54"/>
      <c r="E8" s="54"/>
      <c r="F8" s="54"/>
      <c r="G8" s="54"/>
      <c r="H8" s="54"/>
      <c r="I8" s="54"/>
      <c r="J8" s="54"/>
      <c r="K8" s="54"/>
    </row>
    <row r="9" spans="1:11" ht="27" customHeight="1" x14ac:dyDescent="0.2">
      <c r="A9" s="43" t="s">
        <v>0</v>
      </c>
      <c r="B9" s="43" t="s">
        <v>6</v>
      </c>
      <c r="C9" s="43" t="s">
        <v>11</v>
      </c>
      <c r="D9" s="43" t="s">
        <v>4</v>
      </c>
      <c r="E9" s="43" t="s">
        <v>5</v>
      </c>
      <c r="F9" s="43" t="s">
        <v>14</v>
      </c>
      <c r="G9" s="43" t="s">
        <v>1</v>
      </c>
      <c r="H9" s="43"/>
      <c r="I9" s="43"/>
      <c r="J9" s="43" t="s">
        <v>2</v>
      </c>
      <c r="K9" s="43" t="s">
        <v>7</v>
      </c>
    </row>
    <row r="10" spans="1:11" ht="74.25" customHeight="1" x14ac:dyDescent="0.2">
      <c r="A10" s="43"/>
      <c r="B10" s="43"/>
      <c r="C10" s="43"/>
      <c r="D10" s="43"/>
      <c r="E10" s="43"/>
      <c r="F10" s="43"/>
      <c r="G10" s="30" t="s">
        <v>3</v>
      </c>
      <c r="H10" s="30" t="s">
        <v>10</v>
      </c>
      <c r="I10" s="30" t="s">
        <v>8</v>
      </c>
      <c r="J10" s="43"/>
      <c r="K10" s="43"/>
    </row>
    <row r="11" spans="1:11" ht="16.5" customHeight="1" x14ac:dyDescent="0.2">
      <c r="A11" s="2">
        <v>1</v>
      </c>
      <c r="B11" s="2">
        <v>2</v>
      </c>
      <c r="C11" s="2">
        <v>3</v>
      </c>
      <c r="D11" s="2">
        <v>4</v>
      </c>
      <c r="E11" s="2">
        <v>5</v>
      </c>
      <c r="F11" s="2">
        <v>6</v>
      </c>
      <c r="G11" s="2">
        <v>7</v>
      </c>
      <c r="H11" s="2">
        <v>8</v>
      </c>
      <c r="I11" s="2">
        <v>9</v>
      </c>
      <c r="J11" s="2">
        <v>10</v>
      </c>
      <c r="K11" s="2">
        <v>11</v>
      </c>
    </row>
    <row r="12" spans="1:11" s="3" customFormat="1" ht="213.75" customHeight="1" x14ac:dyDescent="0.2">
      <c r="A12" s="31" t="s">
        <v>21</v>
      </c>
      <c r="B12" s="5" t="s">
        <v>25</v>
      </c>
      <c r="C12" s="5" t="s">
        <v>32</v>
      </c>
      <c r="D12" s="5" t="s">
        <v>112</v>
      </c>
      <c r="E12" s="5" t="s">
        <v>44</v>
      </c>
      <c r="F12" s="5" t="s">
        <v>23</v>
      </c>
      <c r="G12" s="32">
        <f>+H12+I12</f>
        <v>104436.45999999999</v>
      </c>
      <c r="H12" s="32">
        <f>59662.5+4837.5</f>
        <v>64500</v>
      </c>
      <c r="I12" s="32">
        <f>21000+32778-13841.54</f>
        <v>39936.46</v>
      </c>
      <c r="J12" s="33">
        <v>42926</v>
      </c>
      <c r="K12" s="31" t="s">
        <v>18</v>
      </c>
    </row>
    <row r="13" spans="1:11" s="3" customFormat="1" ht="250.5" customHeight="1" x14ac:dyDescent="0.2">
      <c r="A13" s="31" t="s">
        <v>19</v>
      </c>
      <c r="B13" s="5" t="s">
        <v>66</v>
      </c>
      <c r="C13" s="5" t="s">
        <v>22</v>
      </c>
      <c r="D13" s="5" t="s">
        <v>113</v>
      </c>
      <c r="E13" s="5" t="s">
        <v>65</v>
      </c>
      <c r="F13" s="5" t="s">
        <v>23</v>
      </c>
      <c r="G13" s="32">
        <f t="shared" ref="G13:G14" si="0">+H13+I13</f>
        <v>118278</v>
      </c>
      <c r="H13" s="32">
        <v>64500</v>
      </c>
      <c r="I13" s="32">
        <f>22400+37294.08-5916.08</f>
        <v>53778</v>
      </c>
      <c r="J13" s="33">
        <v>42948</v>
      </c>
      <c r="K13" s="31" t="s">
        <v>18</v>
      </c>
    </row>
    <row r="14" spans="1:11" s="3" customFormat="1" ht="227.25" customHeight="1" x14ac:dyDescent="0.2">
      <c r="A14" s="31" t="s">
        <v>24</v>
      </c>
      <c r="B14" s="5" t="s">
        <v>67</v>
      </c>
      <c r="C14" s="5" t="s">
        <v>26</v>
      </c>
      <c r="D14" s="5" t="s">
        <v>114</v>
      </c>
      <c r="E14" s="5" t="s">
        <v>27</v>
      </c>
      <c r="F14" s="5" t="s">
        <v>28</v>
      </c>
      <c r="G14" s="32">
        <f t="shared" si="0"/>
        <v>128498.64</v>
      </c>
      <c r="H14" s="32">
        <f>63640+5160</f>
        <v>68800</v>
      </c>
      <c r="I14" s="32">
        <f>22400+37294.08+4.56</f>
        <v>59698.64</v>
      </c>
      <c r="J14" s="33">
        <v>42948</v>
      </c>
      <c r="K14" s="31" t="s">
        <v>18</v>
      </c>
    </row>
    <row r="15" spans="1:11" s="3" customFormat="1" ht="387.75" customHeight="1" x14ac:dyDescent="0.2">
      <c r="A15" s="31" t="s">
        <v>29</v>
      </c>
      <c r="B15" s="5" t="s">
        <v>30</v>
      </c>
      <c r="C15" s="5" t="s">
        <v>31</v>
      </c>
      <c r="D15" s="5" t="s">
        <v>115</v>
      </c>
      <c r="E15" s="5" t="s">
        <v>33</v>
      </c>
      <c r="F15" s="5" t="s">
        <v>79</v>
      </c>
      <c r="G15" s="32">
        <f>+H15+I15</f>
        <v>119407.6</v>
      </c>
      <c r="H15" s="32">
        <f>63455+5145</f>
        <v>68600</v>
      </c>
      <c r="I15" s="32">
        <f>22400+28407.6</f>
        <v>50807.6</v>
      </c>
      <c r="J15" s="33">
        <v>43120</v>
      </c>
      <c r="K15" s="31" t="s">
        <v>18</v>
      </c>
    </row>
    <row r="16" spans="1:11" s="3" customFormat="1" ht="171" customHeight="1" x14ac:dyDescent="0.2">
      <c r="A16" s="4" t="s">
        <v>34</v>
      </c>
      <c r="B16" s="5" t="s">
        <v>35</v>
      </c>
      <c r="C16" s="5" t="s">
        <v>36</v>
      </c>
      <c r="D16" s="7" t="s">
        <v>116</v>
      </c>
      <c r="E16" s="7" t="s">
        <v>40</v>
      </c>
      <c r="F16" s="7" t="s">
        <v>42</v>
      </c>
      <c r="G16" s="22">
        <f>+H16+I16</f>
        <v>186140.37</v>
      </c>
      <c r="H16" s="22">
        <f>119978.48+9727.98</f>
        <v>129706.45999999999</v>
      </c>
      <c r="I16" s="22">
        <f>42226.81+14207.1</f>
        <v>56433.909999999996</v>
      </c>
      <c r="J16" s="16">
        <v>43132</v>
      </c>
      <c r="K16" s="4" t="s">
        <v>18</v>
      </c>
    </row>
    <row r="17" spans="1:11" s="3" customFormat="1" ht="170.25" customHeight="1" x14ac:dyDescent="0.2">
      <c r="A17" s="4" t="s">
        <v>37</v>
      </c>
      <c r="B17" s="6" t="s">
        <v>38</v>
      </c>
      <c r="C17" s="5" t="s">
        <v>39</v>
      </c>
      <c r="D17" s="7" t="s">
        <v>117</v>
      </c>
      <c r="E17" s="7" t="s">
        <v>41</v>
      </c>
      <c r="F17" s="7" t="s">
        <v>43</v>
      </c>
      <c r="G17" s="22">
        <f>+H17+I17</f>
        <v>107600</v>
      </c>
      <c r="H17" s="22">
        <f>69782+5658</f>
        <v>75440</v>
      </c>
      <c r="I17" s="22">
        <f>24560+7600</f>
        <v>32160</v>
      </c>
      <c r="J17" s="16">
        <v>43146</v>
      </c>
      <c r="K17" s="4" t="s">
        <v>18</v>
      </c>
    </row>
    <row r="18" spans="1:11" s="3" customFormat="1" ht="279" customHeight="1" x14ac:dyDescent="0.2">
      <c r="A18" s="31" t="s">
        <v>45</v>
      </c>
      <c r="B18" s="5" t="s">
        <v>96</v>
      </c>
      <c r="C18" s="5" t="s">
        <v>46</v>
      </c>
      <c r="D18" s="7" t="s">
        <v>118</v>
      </c>
      <c r="E18" s="5" t="s">
        <v>49</v>
      </c>
      <c r="F18" s="5" t="s">
        <v>50</v>
      </c>
      <c r="G18" s="32">
        <f>+H18+I18</f>
        <v>107777.69</v>
      </c>
      <c r="H18" s="32">
        <f>59662.5+4837.5</f>
        <v>64500</v>
      </c>
      <c r="I18" s="32">
        <f>21000+22281.88-4.19</f>
        <v>43277.69</v>
      </c>
      <c r="J18" s="33">
        <v>43324</v>
      </c>
      <c r="K18" s="31" t="s">
        <v>18</v>
      </c>
    </row>
    <row r="19" spans="1:11" s="3" customFormat="1" ht="95.25" customHeight="1" x14ac:dyDescent="0.2">
      <c r="A19" s="11"/>
      <c r="B19" s="11"/>
      <c r="C19" s="11"/>
      <c r="D19" s="34" t="s">
        <v>47</v>
      </c>
      <c r="E19" s="11"/>
      <c r="F19" s="11"/>
      <c r="G19" s="23"/>
      <c r="H19" s="23"/>
      <c r="I19" s="23"/>
      <c r="J19" s="36"/>
      <c r="K19" s="11"/>
    </row>
    <row r="20" spans="1:11" s="3" customFormat="1" ht="132.75" customHeight="1" x14ac:dyDescent="0.2">
      <c r="A20" s="4"/>
      <c r="B20" s="4"/>
      <c r="C20" s="4"/>
      <c r="D20" s="10" t="s">
        <v>48</v>
      </c>
      <c r="E20" s="4"/>
      <c r="F20" s="4"/>
      <c r="G20" s="22"/>
      <c r="H20" s="22"/>
      <c r="I20" s="22"/>
      <c r="J20" s="18"/>
      <c r="K20" s="4"/>
    </row>
    <row r="21" spans="1:11" s="3" customFormat="1" ht="167.25" customHeight="1" x14ac:dyDescent="0.2">
      <c r="A21" s="31" t="s">
        <v>51</v>
      </c>
      <c r="B21" s="5" t="s">
        <v>97</v>
      </c>
      <c r="C21" s="5" t="s">
        <v>52</v>
      </c>
      <c r="D21" s="34" t="s">
        <v>53</v>
      </c>
      <c r="E21" s="5" t="s">
        <v>54</v>
      </c>
      <c r="F21" s="5" t="s">
        <v>55</v>
      </c>
      <c r="G21" s="32">
        <f>+H21+I21</f>
        <v>147187.68</v>
      </c>
      <c r="H21" s="32">
        <f>83527.5+6772.5</f>
        <v>90300</v>
      </c>
      <c r="I21" s="32">
        <f>29400+27487.68</f>
        <v>56887.68</v>
      </c>
      <c r="J21" s="33">
        <v>43353</v>
      </c>
      <c r="K21" s="31" t="s">
        <v>18</v>
      </c>
    </row>
    <row r="22" spans="1:11" ht="187.5" customHeight="1" x14ac:dyDescent="0.2">
      <c r="A22" s="8" t="s">
        <v>56</v>
      </c>
      <c r="B22" s="15" t="s">
        <v>98</v>
      </c>
      <c r="C22" s="15" t="s">
        <v>57</v>
      </c>
      <c r="D22" s="7" t="s">
        <v>58</v>
      </c>
      <c r="E22" s="7" t="s">
        <v>59</v>
      </c>
      <c r="F22" s="7" t="s">
        <v>60</v>
      </c>
      <c r="G22" s="22">
        <f>SUM(H22:I22)</f>
        <v>68492</v>
      </c>
      <c r="H22" s="22">
        <v>47300</v>
      </c>
      <c r="I22" s="22">
        <f>15400+5792</f>
        <v>21192</v>
      </c>
      <c r="J22" s="16">
        <v>43709</v>
      </c>
      <c r="K22" s="8" t="s">
        <v>18</v>
      </c>
    </row>
    <row r="23" spans="1:11" ht="267" customHeight="1" x14ac:dyDescent="0.2">
      <c r="A23" s="11" t="s">
        <v>61</v>
      </c>
      <c r="B23" s="21" t="s">
        <v>62</v>
      </c>
      <c r="C23" s="21" t="s">
        <v>20</v>
      </c>
      <c r="D23" s="12" t="s">
        <v>63</v>
      </c>
      <c r="E23" s="12" t="s">
        <v>71</v>
      </c>
      <c r="F23" s="12" t="s">
        <v>64</v>
      </c>
      <c r="G23" s="23">
        <f>SUM(H23:I23)</f>
        <v>95578.08</v>
      </c>
      <c r="H23" s="23">
        <v>64500</v>
      </c>
      <c r="I23" s="23">
        <f>21000+10078.08</f>
        <v>31078.080000000002</v>
      </c>
      <c r="J23" s="17">
        <v>43739</v>
      </c>
      <c r="K23" s="11" t="s">
        <v>18</v>
      </c>
    </row>
    <row r="24" spans="1:11" ht="251.25" customHeight="1" x14ac:dyDescent="0.2">
      <c r="A24" s="13" t="s">
        <v>68</v>
      </c>
      <c r="B24" s="15" t="s">
        <v>70</v>
      </c>
      <c r="C24" s="9" t="s">
        <v>69</v>
      </c>
      <c r="D24" s="14" t="s">
        <v>119</v>
      </c>
      <c r="E24" s="14" t="s">
        <v>72</v>
      </c>
      <c r="F24" s="14" t="s">
        <v>73</v>
      </c>
      <c r="G24" s="24">
        <f>+H24+I24</f>
        <v>237122.4</v>
      </c>
      <c r="H24" s="24">
        <f>147167.5+11932.5</f>
        <v>159100</v>
      </c>
      <c r="I24" s="24">
        <f>51800+26222.4</f>
        <v>78022.399999999994</v>
      </c>
      <c r="J24" s="19">
        <v>43466</v>
      </c>
      <c r="K24" s="13" t="s">
        <v>18</v>
      </c>
    </row>
    <row r="25" spans="1:11" ht="251.25" customHeight="1" x14ac:dyDescent="0.2">
      <c r="A25" s="13" t="s">
        <v>74</v>
      </c>
      <c r="B25" s="15" t="s">
        <v>99</v>
      </c>
      <c r="C25" s="9" t="s">
        <v>75</v>
      </c>
      <c r="D25" s="14" t="s">
        <v>76</v>
      </c>
      <c r="E25" s="14" t="s">
        <v>77</v>
      </c>
      <c r="F25" s="14" t="s">
        <v>78</v>
      </c>
      <c r="G25" s="24">
        <f>+H25+I25</f>
        <v>132982.79999999999</v>
      </c>
      <c r="H25" s="24">
        <v>73100</v>
      </c>
      <c r="I25" s="24">
        <v>59882.8</v>
      </c>
      <c r="J25" s="20">
        <v>43525</v>
      </c>
      <c r="K25" s="13" t="s">
        <v>18</v>
      </c>
    </row>
    <row r="26" spans="1:11" ht="313.5" customHeight="1" x14ac:dyDescent="0.2">
      <c r="A26" s="13" t="s">
        <v>80</v>
      </c>
      <c r="B26" s="15" t="s">
        <v>82</v>
      </c>
      <c r="C26" s="9" t="s">
        <v>81</v>
      </c>
      <c r="D26" s="14" t="s">
        <v>110</v>
      </c>
      <c r="E26" s="14" t="s">
        <v>87</v>
      </c>
      <c r="F26" s="14" t="s">
        <v>83</v>
      </c>
      <c r="G26" s="25">
        <f>SUM(H26:I26)</f>
        <v>127550.40000000001</v>
      </c>
      <c r="H26" s="25">
        <v>84864.27</v>
      </c>
      <c r="I26" s="25">
        <f>27628.13+15058</f>
        <v>42686.130000000005</v>
      </c>
      <c r="J26" s="20">
        <v>43831</v>
      </c>
      <c r="K26" s="13" t="s">
        <v>18</v>
      </c>
    </row>
    <row r="27" spans="1:11" ht="198" customHeight="1" x14ac:dyDescent="0.2">
      <c r="A27" s="13" t="s">
        <v>84</v>
      </c>
      <c r="B27" s="15" t="s">
        <v>105</v>
      </c>
      <c r="C27" s="9" t="s">
        <v>85</v>
      </c>
      <c r="D27" s="14" t="s">
        <v>95</v>
      </c>
      <c r="E27" s="14" t="s">
        <v>86</v>
      </c>
      <c r="F27" s="14" t="s">
        <v>91</v>
      </c>
      <c r="G27" s="25">
        <f>+H27+I27</f>
        <v>114038.39999999999</v>
      </c>
      <c r="H27" s="25">
        <f>63640+5160</f>
        <v>68800</v>
      </c>
      <c r="I27" s="25">
        <f>22400+22838.4</f>
        <v>45238.400000000001</v>
      </c>
      <c r="J27" s="20">
        <v>43853</v>
      </c>
      <c r="K27" s="13" t="s">
        <v>18</v>
      </c>
    </row>
    <row r="28" spans="1:11" ht="140.25" customHeight="1" x14ac:dyDescent="0.2">
      <c r="A28" s="13" t="s">
        <v>92</v>
      </c>
      <c r="B28" s="15" t="s">
        <v>100</v>
      </c>
      <c r="C28" s="9" t="s">
        <v>88</v>
      </c>
      <c r="D28" s="14" t="s">
        <v>111</v>
      </c>
      <c r="E28" s="14" t="s">
        <v>89</v>
      </c>
      <c r="F28" s="14" t="s">
        <v>90</v>
      </c>
      <c r="G28" s="32">
        <f>+H28+I28</f>
        <v>187001.93</v>
      </c>
      <c r="H28" s="32">
        <v>130253.54</v>
      </c>
      <c r="I28" s="32">
        <f>42413.19+14335.2</f>
        <v>56748.39</v>
      </c>
      <c r="J28" s="35">
        <v>43831</v>
      </c>
      <c r="K28" s="13" t="s">
        <v>18</v>
      </c>
    </row>
    <row r="29" spans="1:11" ht="331.5" customHeight="1" x14ac:dyDescent="0.2">
      <c r="A29" s="26" t="s">
        <v>93</v>
      </c>
      <c r="B29" s="27" t="s">
        <v>101</v>
      </c>
      <c r="C29" s="27" t="s">
        <v>94</v>
      </c>
      <c r="D29" s="27" t="s">
        <v>104</v>
      </c>
      <c r="E29" s="27" t="s">
        <v>102</v>
      </c>
      <c r="F29" s="27" t="s">
        <v>103</v>
      </c>
      <c r="G29" s="28">
        <f>+H29+I29</f>
        <v>112320.05</v>
      </c>
      <c r="H29" s="28">
        <v>64500</v>
      </c>
      <c r="I29" s="28">
        <f>21000+26820.05</f>
        <v>47820.05</v>
      </c>
      <c r="J29" s="35">
        <v>43832</v>
      </c>
      <c r="K29" s="13" t="s">
        <v>18</v>
      </c>
    </row>
    <row r="30" spans="1:11" ht="220.5" customHeight="1" x14ac:dyDescent="0.2">
      <c r="A30" s="26" t="s">
        <v>109</v>
      </c>
      <c r="B30" s="27" t="s">
        <v>105</v>
      </c>
      <c r="C30" s="27" t="s">
        <v>106</v>
      </c>
      <c r="D30" s="27" t="s">
        <v>107</v>
      </c>
      <c r="E30" s="27" t="s">
        <v>108</v>
      </c>
      <c r="F30" s="27" t="s">
        <v>78</v>
      </c>
      <c r="G30" s="28">
        <f>SUM(H30:I30)</f>
        <v>119738.4</v>
      </c>
      <c r="H30" s="28">
        <v>73100</v>
      </c>
      <c r="I30" s="28">
        <f>23800+22838.4</f>
        <v>46638.400000000001</v>
      </c>
      <c r="J30" s="33">
        <v>43913</v>
      </c>
      <c r="K30" s="13" t="s">
        <v>18</v>
      </c>
    </row>
    <row r="31" spans="1:11" ht="368.25" customHeight="1" x14ac:dyDescent="0.2">
      <c r="A31" s="57" t="s">
        <v>122</v>
      </c>
      <c r="B31" s="27" t="s">
        <v>135</v>
      </c>
      <c r="C31" s="9" t="s">
        <v>120</v>
      </c>
      <c r="D31" s="58" t="s">
        <v>136</v>
      </c>
      <c r="E31" s="59" t="s">
        <v>137</v>
      </c>
      <c r="F31" s="58" t="s">
        <v>121</v>
      </c>
      <c r="G31" s="60">
        <f>91200-3000</f>
        <v>88200</v>
      </c>
      <c r="H31" s="58">
        <v>66439.05</v>
      </c>
      <c r="I31" s="58">
        <f>24760.95-3000</f>
        <v>21760.95</v>
      </c>
      <c r="J31" s="61">
        <v>44347</v>
      </c>
      <c r="K31" s="57" t="s">
        <v>18</v>
      </c>
    </row>
    <row r="32" spans="1:11" ht="306.75" customHeight="1" x14ac:dyDescent="0.2">
      <c r="A32" s="57" t="s">
        <v>125</v>
      </c>
      <c r="B32" s="62" t="s">
        <v>138</v>
      </c>
      <c r="C32" s="63" t="s">
        <v>123</v>
      </c>
      <c r="D32" s="63" t="s">
        <v>139</v>
      </c>
      <c r="E32" s="64" t="s">
        <v>140</v>
      </c>
      <c r="F32" s="63" t="s">
        <v>124</v>
      </c>
      <c r="G32" s="65">
        <f>133130.4-29400</f>
        <v>103730.4</v>
      </c>
      <c r="H32" s="65">
        <v>90857.4</v>
      </c>
      <c r="I32" s="65">
        <f>42273-29400</f>
        <v>12873</v>
      </c>
      <c r="J32" s="61">
        <v>44347</v>
      </c>
      <c r="K32" s="66" t="s">
        <v>18</v>
      </c>
    </row>
    <row r="33" spans="1:16" ht="231" customHeight="1" x14ac:dyDescent="0.2">
      <c r="A33" s="57" t="s">
        <v>128</v>
      </c>
      <c r="B33" s="62" t="s">
        <v>141</v>
      </c>
      <c r="C33" s="63" t="s">
        <v>126</v>
      </c>
      <c r="D33" s="63" t="s">
        <v>142</v>
      </c>
      <c r="E33" s="63" t="s">
        <v>143</v>
      </c>
      <c r="F33" s="63" t="s">
        <v>127</v>
      </c>
      <c r="G33" s="65">
        <f>+H33+I33</f>
        <v>186854.21000000002</v>
      </c>
      <c r="H33" s="65">
        <v>148105.73000000001</v>
      </c>
      <c r="I33" s="65">
        <v>38748.480000000003</v>
      </c>
      <c r="J33" s="61">
        <v>44347</v>
      </c>
      <c r="K33" s="66" t="s">
        <v>18</v>
      </c>
    </row>
    <row r="34" spans="1:16" ht="231.75" customHeight="1" x14ac:dyDescent="0.2">
      <c r="A34" s="57" t="s">
        <v>130</v>
      </c>
      <c r="B34" s="62" t="s">
        <v>144</v>
      </c>
      <c r="C34" s="63" t="s">
        <v>129</v>
      </c>
      <c r="D34" s="63" t="s">
        <v>145</v>
      </c>
      <c r="E34" s="63" t="s">
        <v>146</v>
      </c>
      <c r="F34" s="67" t="s">
        <v>131</v>
      </c>
      <c r="G34" s="65">
        <f>+H34+I34</f>
        <v>92907.199999999997</v>
      </c>
      <c r="H34" s="65">
        <v>68800</v>
      </c>
      <c r="I34" s="65">
        <f>24107.2</f>
        <v>24107.200000000001</v>
      </c>
      <c r="J34" s="61">
        <v>44347</v>
      </c>
      <c r="K34" s="66" t="s">
        <v>18</v>
      </c>
    </row>
    <row r="35" spans="1:16" ht="231.75" customHeight="1" x14ac:dyDescent="0.2">
      <c r="A35" s="68" t="s">
        <v>134</v>
      </c>
      <c r="B35" s="62" t="s">
        <v>138</v>
      </c>
      <c r="C35" s="63" t="s">
        <v>133</v>
      </c>
      <c r="D35" s="63" t="s">
        <v>147</v>
      </c>
      <c r="E35" s="63" t="s">
        <v>148</v>
      </c>
      <c r="F35" s="63" t="s">
        <v>127</v>
      </c>
      <c r="G35" s="65">
        <f>+H35+I35</f>
        <v>149408.89000000001</v>
      </c>
      <c r="H35" s="65">
        <v>130186.57</v>
      </c>
      <c r="I35" s="65">
        <v>19222.32</v>
      </c>
      <c r="J35" s="61">
        <v>44347</v>
      </c>
      <c r="K35" s="66" t="s">
        <v>18</v>
      </c>
      <c r="P35" s="39"/>
    </row>
    <row r="36" spans="1:16" ht="20.25" customHeight="1" x14ac:dyDescent="0.2">
      <c r="A36" s="46" t="s">
        <v>132</v>
      </c>
      <c r="B36" s="47"/>
      <c r="C36" s="47"/>
      <c r="D36" s="47"/>
      <c r="E36" s="47"/>
      <c r="F36" s="48"/>
      <c r="G36" s="38">
        <f>SUM(G12:G35)</f>
        <v>2835251.6</v>
      </c>
      <c r="H36" s="38">
        <f>SUM(H12:H35)</f>
        <v>1896253.02</v>
      </c>
      <c r="I36" s="38">
        <f>SUM(I12:I35)</f>
        <v>938998.58</v>
      </c>
      <c r="J36" s="44"/>
      <c r="K36" s="45"/>
      <c r="P36" s="40"/>
    </row>
    <row r="37" spans="1:16" x14ac:dyDescent="0.2">
      <c r="D37" s="37"/>
      <c r="E37" s="37"/>
      <c r="P37" s="39"/>
    </row>
    <row r="46" spans="1:16" x14ac:dyDescent="0.2">
      <c r="J46" s="29"/>
    </row>
    <row r="52" spans="9:9" ht="14.25" x14ac:dyDescent="0.2">
      <c r="I52" s="41"/>
    </row>
    <row r="53" spans="9:9" ht="15.75" x14ac:dyDescent="0.25">
      <c r="I53" s="42"/>
    </row>
    <row r="59" spans="9:9" x14ac:dyDescent="0.2">
      <c r="I59" s="39"/>
    </row>
  </sheetData>
  <mergeCells count="19">
    <mergeCell ref="J36:K36"/>
    <mergeCell ref="A36:F36"/>
    <mergeCell ref="I1:K1"/>
    <mergeCell ref="I5:K5"/>
    <mergeCell ref="A6:K6"/>
    <mergeCell ref="K9:K10"/>
    <mergeCell ref="J9:J10"/>
    <mergeCell ref="A2:K2"/>
    <mergeCell ref="A7:K7"/>
    <mergeCell ref="A8:K8"/>
    <mergeCell ref="A4:K4"/>
    <mergeCell ref="A3:K3"/>
    <mergeCell ref="B9:B10"/>
    <mergeCell ref="D9:D10"/>
    <mergeCell ref="E9:E10"/>
    <mergeCell ref="F9:F10"/>
    <mergeCell ref="G9:I9"/>
    <mergeCell ref="A9:A10"/>
    <mergeCell ref="C9:C10"/>
  </mergeCells>
  <printOptions horizontalCentered="1"/>
  <pageMargins left="3.937007874015748E-2" right="0.19685039370078741" top="0.55118110236220474" bottom="0.55118110236220474" header="0.31496062992125984" footer="0.31496062992125984"/>
  <pageSetup paperSize="9" scale="53" fitToWidth="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Lapas1</vt:lpstr>
      <vt:lpstr>Lapas1!Print_Area</vt:lpstr>
      <vt:lpstr>Lapas1!Print_Titles</vt:lpstr>
    </vt:vector>
  </TitlesOfParts>
  <Company>FM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Stalerūnaitė</dc:creator>
  <cp:lastModifiedBy>Indrė Butenienė</cp:lastModifiedBy>
  <cp:lastPrinted>2021-05-02T17:29:41Z</cp:lastPrinted>
  <dcterms:created xsi:type="dcterms:W3CDTF">2013-02-28T07:13:39Z</dcterms:created>
  <dcterms:modified xsi:type="dcterms:W3CDTF">2021-05-02T17:30:21Z</dcterms:modified>
</cp:coreProperties>
</file>